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cuments\Программа ЖКХ\2023-2028\КМО\585 от 22.08.25\"/>
    </mc:Choice>
  </mc:AlternateContent>
  <xr:revisionPtr revIDLastSave="0" documentId="13_ncr:1_{3A67040D-2CA1-44D4-AB30-EB624526CD2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1" sheetId="1" r:id="rId1"/>
  </sheets>
  <definedNames>
    <definedName name="_GoBack" localSheetId="0">#REF!</definedName>
    <definedName name="_xlnm.Print_Area" localSheetId="0">'Приложение 1'!$A$1:$AM$329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329" i="1" l="1"/>
  <c r="AM328" i="1"/>
  <c r="AM327" i="1"/>
  <c r="AM326" i="1"/>
  <c r="AM325" i="1"/>
  <c r="AM324" i="1"/>
  <c r="AM323" i="1"/>
  <c r="AM321" i="1"/>
  <c r="AM320" i="1"/>
  <c r="AL319" i="1"/>
  <c r="AK319" i="1"/>
  <c r="AJ319" i="1"/>
  <c r="AI319" i="1"/>
  <c r="AH319" i="1"/>
  <c r="AG319" i="1"/>
  <c r="AM319" i="1" s="1"/>
  <c r="AM317" i="1"/>
  <c r="AM307" i="1"/>
  <c r="AM305" i="1"/>
  <c r="AM303" i="1"/>
  <c r="AM301" i="1"/>
  <c r="AM299" i="1"/>
  <c r="AM297" i="1"/>
  <c r="AM295" i="1"/>
  <c r="AM294" i="1"/>
  <c r="AM293" i="1"/>
  <c r="AM291" i="1"/>
  <c r="AM289" i="1"/>
  <c r="AL289" i="1"/>
  <c r="AK289" i="1"/>
  <c r="AJ289" i="1"/>
  <c r="AI289" i="1"/>
  <c r="AH289" i="1"/>
  <c r="AG289" i="1"/>
  <c r="AM288" i="1"/>
  <c r="AM287" i="1"/>
  <c r="AM286" i="1"/>
  <c r="AM285" i="1"/>
  <c r="AM284" i="1"/>
  <c r="AM283" i="1"/>
  <c r="AM282" i="1"/>
  <c r="AM281" i="1"/>
  <c r="AM280" i="1"/>
  <c r="AM279" i="1"/>
  <c r="AM278" i="1"/>
  <c r="AM277" i="1"/>
  <c r="AM276" i="1"/>
  <c r="AM275" i="1"/>
  <c r="AM274" i="1"/>
  <c r="AM273" i="1"/>
  <c r="AM272" i="1"/>
  <c r="AM271" i="1"/>
  <c r="AM270" i="1"/>
  <c r="AM269" i="1"/>
  <c r="AM268" i="1"/>
  <c r="AM267" i="1"/>
  <c r="AM266" i="1"/>
  <c r="AM265" i="1"/>
  <c r="AM264" i="1"/>
  <c r="AM263" i="1"/>
  <c r="AM262" i="1"/>
  <c r="AM261" i="1"/>
  <c r="AM260" i="1"/>
  <c r="AM259" i="1"/>
  <c r="AM258" i="1"/>
  <c r="AM257" i="1"/>
  <c r="AM256" i="1"/>
  <c r="AM255" i="1"/>
  <c r="AM254" i="1"/>
  <c r="AM253" i="1"/>
  <c r="AM252" i="1"/>
  <c r="AM251" i="1"/>
  <c r="AM250" i="1"/>
  <c r="AM249" i="1"/>
  <c r="AM248" i="1"/>
  <c r="AM247" i="1"/>
  <c r="AM246" i="1"/>
  <c r="AM245" i="1"/>
  <c r="AM244" i="1"/>
  <c r="AM243" i="1"/>
  <c r="AM242" i="1"/>
  <c r="AM241" i="1"/>
  <c r="AM240" i="1"/>
  <c r="AM239" i="1"/>
  <c r="AM238" i="1"/>
  <c r="AM237" i="1"/>
  <c r="AM236" i="1"/>
  <c r="AM235" i="1"/>
  <c r="AM234" i="1"/>
  <c r="AM233" i="1"/>
  <c r="AM232" i="1"/>
  <c r="AM231" i="1"/>
  <c r="AM230" i="1"/>
  <c r="AM229" i="1"/>
  <c r="AM228" i="1"/>
  <c r="AM227" i="1"/>
  <c r="AM226" i="1"/>
  <c r="AM225" i="1"/>
  <c r="AM224" i="1"/>
  <c r="AM223" i="1"/>
  <c r="AM222" i="1"/>
  <c r="AM221" i="1"/>
  <c r="AM220" i="1"/>
  <c r="AM219" i="1"/>
  <c r="AM218" i="1"/>
  <c r="AM217" i="1"/>
  <c r="AM216" i="1"/>
  <c r="AM215" i="1"/>
  <c r="AM214" i="1"/>
  <c r="AM213" i="1"/>
  <c r="AM212" i="1"/>
  <c r="AM211" i="1"/>
  <c r="AM210" i="1"/>
  <c r="AM209" i="1"/>
  <c r="AM208" i="1"/>
  <c r="AM207" i="1"/>
  <c r="AM206" i="1"/>
  <c r="AM205" i="1"/>
  <c r="AM204" i="1"/>
  <c r="AF204" i="1"/>
  <c r="AE204" i="1"/>
  <c r="AD204" i="1"/>
  <c r="AM203" i="1"/>
  <c r="AM202" i="1"/>
  <c r="AM201" i="1"/>
  <c r="AM200" i="1"/>
  <c r="AM199" i="1"/>
  <c r="AM198" i="1"/>
  <c r="AF198" i="1"/>
  <c r="AF196" i="1" s="1"/>
  <c r="AF184" i="1" s="1"/>
  <c r="AE198" i="1"/>
  <c r="AE196" i="1" s="1"/>
  <c r="AE184" i="1" s="1"/>
  <c r="AD198" i="1"/>
  <c r="AD196" i="1" s="1"/>
  <c r="AD184" i="1" s="1"/>
  <c r="AL196" i="1"/>
  <c r="AK196" i="1"/>
  <c r="AK184" i="1" s="1"/>
  <c r="AJ196" i="1"/>
  <c r="AI196" i="1"/>
  <c r="AM196" i="1" s="1"/>
  <c r="AH196" i="1"/>
  <c r="AG196" i="1"/>
  <c r="AM194" i="1"/>
  <c r="AM193" i="1"/>
  <c r="AM191" i="1"/>
  <c r="AM190" i="1"/>
  <c r="AM188" i="1"/>
  <c r="AM187" i="1"/>
  <c r="AM185" i="1"/>
  <c r="AL185" i="1"/>
  <c r="AK185" i="1"/>
  <c r="AJ185" i="1"/>
  <c r="AI185" i="1"/>
  <c r="AH185" i="1"/>
  <c r="AG185" i="1"/>
  <c r="AG184" i="1" s="1"/>
  <c r="AL184" i="1"/>
  <c r="AJ184" i="1"/>
  <c r="AH184" i="1"/>
  <c r="AM183" i="1"/>
  <c r="AM182" i="1"/>
  <c r="AM181" i="1"/>
  <c r="AM180" i="1"/>
  <c r="AM179" i="1"/>
  <c r="AM178" i="1"/>
  <c r="AM177" i="1"/>
  <c r="AM176" i="1"/>
  <c r="AM175" i="1"/>
  <c r="AM174" i="1"/>
  <c r="AM173" i="1"/>
  <c r="AL172" i="1"/>
  <c r="AK172" i="1"/>
  <c r="AK159" i="1" s="1"/>
  <c r="AJ172" i="1"/>
  <c r="AI172" i="1"/>
  <c r="AH172" i="1"/>
  <c r="AG172" i="1"/>
  <c r="AM172" i="1" s="1"/>
  <c r="AM171" i="1"/>
  <c r="AM170" i="1"/>
  <c r="AM169" i="1"/>
  <c r="AM168" i="1"/>
  <c r="AF167" i="1"/>
  <c r="AE167" i="1"/>
  <c r="AD167" i="1"/>
  <c r="AM166" i="1"/>
  <c r="AM165" i="1"/>
  <c r="AM164" i="1"/>
  <c r="AM163" i="1"/>
  <c r="AF162" i="1"/>
  <c r="AF160" i="1" s="1"/>
  <c r="AF159" i="1" s="1"/>
  <c r="AE162" i="1"/>
  <c r="AD162" i="1"/>
  <c r="AD160" i="1" s="1"/>
  <c r="AD159" i="1" s="1"/>
  <c r="AM160" i="1"/>
  <c r="AE160" i="1"/>
  <c r="AE159" i="1" s="1"/>
  <c r="AL159" i="1"/>
  <c r="AJ159" i="1"/>
  <c r="AI159" i="1"/>
  <c r="AH159" i="1"/>
  <c r="AM157" i="1"/>
  <c r="AM156" i="1"/>
  <c r="AM154" i="1"/>
  <c r="AM153" i="1"/>
  <c r="AM152" i="1"/>
  <c r="AM151" i="1"/>
  <c r="AL149" i="1"/>
  <c r="AK149" i="1"/>
  <c r="AJ149" i="1"/>
  <c r="AM149" i="1" s="1"/>
  <c r="AI149" i="1"/>
  <c r="AH149" i="1"/>
  <c r="AG149" i="1"/>
  <c r="AF149" i="1"/>
  <c r="AE149" i="1"/>
  <c r="AD149" i="1"/>
  <c r="AM148" i="1"/>
  <c r="AM147" i="1"/>
  <c r="AM146" i="1"/>
  <c r="AM145" i="1"/>
  <c r="AM144" i="1"/>
  <c r="AM143" i="1"/>
  <c r="AL143" i="1"/>
  <c r="AK143" i="1"/>
  <c r="AJ143" i="1"/>
  <c r="AI143" i="1"/>
  <c r="AH143" i="1"/>
  <c r="AG143" i="1"/>
  <c r="AM142" i="1"/>
  <c r="AM141" i="1"/>
  <c r="AM140" i="1"/>
  <c r="AM139" i="1"/>
  <c r="AM138" i="1"/>
  <c r="AM137" i="1"/>
  <c r="AM136" i="1"/>
  <c r="AM135" i="1"/>
  <c r="AL133" i="1"/>
  <c r="AK133" i="1"/>
  <c r="AJ133" i="1"/>
  <c r="AJ107" i="1" s="1"/>
  <c r="AI133" i="1"/>
  <c r="AH133" i="1"/>
  <c r="AH107" i="1" s="1"/>
  <c r="AG133" i="1"/>
  <c r="AM133" i="1" s="1"/>
  <c r="AM131" i="1"/>
  <c r="AM130" i="1"/>
  <c r="AM129" i="1"/>
  <c r="AM126" i="1"/>
  <c r="AM125" i="1"/>
  <c r="AM124" i="1"/>
  <c r="AM123" i="1"/>
  <c r="AM122" i="1"/>
  <c r="AM120" i="1"/>
  <c r="AM119" i="1"/>
  <c r="AM118" i="1"/>
  <c r="AM117" i="1"/>
  <c r="AM116" i="1"/>
  <c r="AM114" i="1"/>
  <c r="AM113" i="1"/>
  <c r="AM112" i="1"/>
  <c r="AM111" i="1"/>
  <c r="AM110" i="1"/>
  <c r="AF110" i="1"/>
  <c r="AF108" i="1" s="1"/>
  <c r="AF107" i="1" s="1"/>
  <c r="AE110" i="1"/>
  <c r="AE108" i="1" s="1"/>
  <c r="AE107" i="1" s="1"/>
  <c r="AD110" i="1"/>
  <c r="AD108" i="1" s="1"/>
  <c r="AD107" i="1" s="1"/>
  <c r="AM109" i="1"/>
  <c r="AL108" i="1"/>
  <c r="AL107" i="1" s="1"/>
  <c r="AK108" i="1"/>
  <c r="AK107" i="1" s="1"/>
  <c r="AJ108" i="1"/>
  <c r="AI108" i="1"/>
  <c r="AM108" i="1" s="1"/>
  <c r="AH108" i="1"/>
  <c r="AG108" i="1"/>
  <c r="AG107" i="1"/>
  <c r="AM105" i="1"/>
  <c r="AM104" i="1"/>
  <c r="AM101" i="1"/>
  <c r="AM100" i="1"/>
  <c r="AM99" i="1"/>
  <c r="AL97" i="1"/>
  <c r="AK97" i="1"/>
  <c r="AJ97" i="1"/>
  <c r="AM97" i="1" s="1"/>
  <c r="AI97" i="1"/>
  <c r="AH97" i="1"/>
  <c r="AG97" i="1"/>
  <c r="AM95" i="1"/>
  <c r="AM94" i="1"/>
  <c r="AM93" i="1"/>
  <c r="AM92" i="1"/>
  <c r="AM90" i="1"/>
  <c r="AM89" i="1"/>
  <c r="AL88" i="1"/>
  <c r="AK88" i="1"/>
  <c r="AJ88" i="1"/>
  <c r="AI88" i="1"/>
  <c r="AH88" i="1"/>
  <c r="AM88" i="1" s="1"/>
  <c r="AL86" i="1"/>
  <c r="AK86" i="1"/>
  <c r="AM86" i="1" s="1"/>
  <c r="AJ86" i="1"/>
  <c r="AI86" i="1"/>
  <c r="AH86" i="1"/>
  <c r="AG86" i="1"/>
  <c r="AM84" i="1"/>
  <c r="AM82" i="1"/>
  <c r="AM80" i="1"/>
  <c r="AM78" i="1"/>
  <c r="AM76" i="1"/>
  <c r="AM74" i="1"/>
  <c r="AM72" i="1"/>
  <c r="AM71" i="1"/>
  <c r="AM69" i="1"/>
  <c r="AM68" i="1"/>
  <c r="AM67" i="1"/>
  <c r="AK66" i="1"/>
  <c r="AJ66" i="1"/>
  <c r="AM66" i="1" s="1"/>
  <c r="AM65" i="1"/>
  <c r="AM64" i="1"/>
  <c r="AK63" i="1"/>
  <c r="AM63" i="1" s="1"/>
  <c r="AM62" i="1"/>
  <c r="AM61" i="1"/>
  <c r="AM60" i="1"/>
  <c r="AM59" i="1"/>
  <c r="AF59" i="1"/>
  <c r="AE59" i="1"/>
  <c r="AD59" i="1"/>
  <c r="AM58" i="1"/>
  <c r="AM57" i="1"/>
  <c r="AK56" i="1"/>
  <c r="AM56" i="1" s="1"/>
  <c r="AM55" i="1"/>
  <c r="AM54" i="1"/>
  <c r="AM53" i="1"/>
  <c r="AF53" i="1"/>
  <c r="AE53" i="1"/>
  <c r="AD53" i="1"/>
  <c r="AM52" i="1"/>
  <c r="AM51" i="1"/>
  <c r="AM50" i="1"/>
  <c r="AK50" i="1"/>
  <c r="AJ50" i="1"/>
  <c r="AM49" i="1"/>
  <c r="AM48" i="1"/>
  <c r="AM47" i="1"/>
  <c r="AF47" i="1"/>
  <c r="AF45" i="1" s="1"/>
  <c r="AF30" i="1" s="1"/>
  <c r="AE47" i="1"/>
  <c r="AD47" i="1"/>
  <c r="AL45" i="1"/>
  <c r="AL30" i="1" s="1"/>
  <c r="AK45" i="1"/>
  <c r="AJ45" i="1"/>
  <c r="AM45" i="1" s="1"/>
  <c r="AI45" i="1"/>
  <c r="AH45" i="1"/>
  <c r="AG45" i="1"/>
  <c r="AE45" i="1"/>
  <c r="AD45" i="1"/>
  <c r="AM44" i="1"/>
  <c r="AM43" i="1"/>
  <c r="AM42" i="1"/>
  <c r="AM40" i="1"/>
  <c r="AM39" i="1"/>
  <c r="AM38" i="1"/>
  <c r="AM37" i="1"/>
  <c r="AM36" i="1"/>
  <c r="AM35" i="1"/>
  <c r="AM34" i="1"/>
  <c r="AM33" i="1"/>
  <c r="AL31" i="1"/>
  <c r="AK31" i="1"/>
  <c r="AJ31" i="1"/>
  <c r="AJ30" i="1" s="1"/>
  <c r="AI31" i="1"/>
  <c r="AI30" i="1" s="1"/>
  <c r="AH31" i="1"/>
  <c r="AG31" i="1"/>
  <c r="AG30" i="1" s="1"/>
  <c r="AF31" i="1"/>
  <c r="AE31" i="1"/>
  <c r="AD31" i="1"/>
  <c r="AD30" i="1" s="1"/>
  <c r="AD21" i="1" s="1"/>
  <c r="AK30" i="1"/>
  <c r="AH30" i="1"/>
  <c r="AH21" i="1" s="1"/>
  <c r="AE30" i="1"/>
  <c r="AM30" i="1" l="1"/>
  <c r="AK21" i="1"/>
  <c r="AF21" i="1"/>
  <c r="AH292" i="1"/>
  <c r="AH91" i="1"/>
  <c r="AH73" i="1"/>
  <c r="AL292" i="1"/>
  <c r="AL21" i="1"/>
  <c r="AJ21" i="1"/>
  <c r="AE21" i="1"/>
  <c r="AM31" i="1"/>
  <c r="AG159" i="1"/>
  <c r="AM159" i="1" s="1"/>
  <c r="AI184" i="1"/>
  <c r="AM184" i="1" s="1"/>
  <c r="AI107" i="1"/>
  <c r="AM107" i="1" s="1"/>
  <c r="AL91" i="1" l="1"/>
  <c r="AL73" i="1"/>
  <c r="AI21" i="1"/>
  <c r="AK292" i="1"/>
  <c r="AK91" i="1"/>
  <c r="AK73" i="1"/>
  <c r="AG21" i="1"/>
  <c r="AJ292" i="1"/>
  <c r="AJ91" i="1"/>
  <c r="AJ73" i="1"/>
  <c r="AG91" i="1" l="1"/>
  <c r="AM21" i="1"/>
  <c r="AG73" i="1"/>
  <c r="AI292" i="1"/>
  <c r="AI91" i="1"/>
  <c r="AI73" i="1"/>
</calcChain>
</file>

<file path=xl/sharedStrings.xml><?xml version="1.0" encoding="utf-8"?>
<sst xmlns="http://schemas.openxmlformats.org/spreadsheetml/2006/main" count="535" uniqueCount="238">
  <si>
    <t xml:space="preserve"> " Приложение 1 к муниципальной программе «Комплексное развитие системы жилищно-коммунальной инфраструктуры  Кашинского муниципального округа Тверской области на 2025-2030 годы»</t>
  </si>
  <si>
    <t xml:space="preserve">Характеристика   муниципальной   программы  </t>
  </si>
  <si>
    <t>«Комплексное развитие системы жилищно-коммунальной инфраструктуры Кашинского муниципального округа Тверской области на 2025-2030 годы»</t>
  </si>
  <si>
    <t>(наименование муниципальной  программы)</t>
  </si>
  <si>
    <r>
      <t xml:space="preserve">Главный администратор  (администратор) муниципальной  программы:  </t>
    </r>
    <r>
      <rPr>
        <sz val="14"/>
        <rFont val="Times New Roman"/>
      </rPr>
      <t>А</t>
    </r>
    <r>
      <rPr>
        <u/>
        <sz val="14"/>
        <rFont val="Times New Roman"/>
      </rPr>
      <t>дминистрация Кашинского муниципального округа Тверской области</t>
    </r>
  </si>
  <si>
    <t>Принятые обозначения и сокращения:</t>
  </si>
  <si>
    <t xml:space="preserve">1.Программа - муниципальная  программа </t>
  </si>
  <si>
    <t xml:space="preserve">2. Подпрограмма  - подпрограмма муниципальной  программы   </t>
  </si>
  <si>
    <t xml:space="preserve">Коды бюджетной классификации </t>
  </si>
  <si>
    <t>Дополнительный аналитический код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</si>
  <si>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</si>
  <si>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</si>
  <si>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Годы реализации программы</t>
  </si>
  <si>
    <t>Целевое (суммарное) значение показателя</t>
  </si>
  <si>
    <t xml:space="preserve">код администратора  программы </t>
  </si>
  <si>
    <t>раздел</t>
  </si>
  <si>
    <t>подраздел</t>
  </si>
  <si>
    <t>классификация целевой статьи расхода бюджета</t>
  </si>
  <si>
    <t>(N+3) год</t>
  </si>
  <si>
    <t>(N+4) год</t>
  </si>
  <si>
    <t>(N+5) год</t>
  </si>
  <si>
    <t>итого</t>
  </si>
  <si>
    <t>программа</t>
  </si>
  <si>
    <t>подпрограмма</t>
  </si>
  <si>
    <t>задача в рамках подпрограммы</t>
  </si>
  <si>
    <t>направление расходов</t>
  </si>
  <si>
    <t>цель программы</t>
  </si>
  <si>
    <t>задача подпрограммы</t>
  </si>
  <si>
    <r>
      <rPr>
        <sz val="11"/>
        <rFont val="Times New Roman"/>
      </rPr>
      <t>мероприятие</t>
    </r>
    <r>
      <rPr>
        <sz val="8"/>
        <rFont val="Times New Roman"/>
      </rPr>
      <t xml:space="preserve"> (подпрограммы или административное)</t>
    </r>
  </si>
  <si>
    <t>номер показателя</t>
  </si>
  <si>
    <t xml:space="preserve">Программа , всего </t>
  </si>
  <si>
    <t>тыс. рублей</t>
  </si>
  <si>
    <r>
      <t xml:space="preserve">Цель программы 1:   </t>
    </r>
    <r>
      <rPr>
        <i/>
        <sz val="12"/>
        <color rgb="FF000000"/>
        <rFont val="Times New Roman"/>
      </rPr>
      <t>Создание условий  для качественного и надежного обеспечения коммунальными услугами потребителей Кашинского муниципального округа Тверской области</t>
    </r>
  </si>
  <si>
    <r>
      <t xml:space="preserve">Показатель цели программы  1:  </t>
    </r>
    <r>
      <rPr>
        <i/>
        <sz val="12"/>
        <rFont val="Times New Roman"/>
      </rPr>
      <t>Степень удовлетворенности граждан условиями и качеством предоставления коммунальных услуг</t>
    </r>
  </si>
  <si>
    <t>%</t>
  </si>
  <si>
    <r>
      <t xml:space="preserve">Цель программы 2: </t>
    </r>
    <r>
      <rPr>
        <i/>
        <sz val="12"/>
        <rFont val="Times New Roman"/>
      </rPr>
      <t>Развитие дорожного хозяйства и повышение транспортной доступности населения</t>
    </r>
  </si>
  <si>
    <r>
      <t xml:space="preserve">Показатель цели программы  2: </t>
    </r>
    <r>
      <rPr>
        <i/>
        <sz val="12"/>
        <rFont val="Times New Roman"/>
      </rPr>
      <t xml:space="preserve">Степень удовлетворённости граждан уровнем развития дорожного хозяйства, транспортной доступностью  </t>
    </r>
  </si>
  <si>
    <t xml:space="preserve">Цель программы 3: Сокращение   количества   дорожно-транспортных происшествий с пострадавшими, повышение правового сознания и предупреждение опасного поведения участников дорожного движения, организационно-планировочные меры и инженерные меры, направленные на совершенствование организации движения транспортных средств и пешеходов </t>
  </si>
  <si>
    <t>Показатель цели программы 3: Cокращение количества  дорожно транспортных проишествий с пострадавшими</t>
  </si>
  <si>
    <t>Цель программы 4: Создание благоприятных, комфортных и безопасных условий для проживания и отдыха жителей Кашинского муниципального округа Тверской области</t>
  </si>
  <si>
    <r>
      <rPr>
        <sz val="12"/>
        <rFont val="Times New Roman"/>
      </rPr>
      <t>Показатель цели программы 4</t>
    </r>
    <r>
      <rPr>
        <i/>
        <sz val="12"/>
        <rFont val="Times New Roman"/>
      </rPr>
      <t xml:space="preserve">: Степень удовлетворенности граждан уровнем благоустройства территории </t>
    </r>
  </si>
  <si>
    <t xml:space="preserve">% </t>
  </si>
  <si>
    <r>
      <t xml:space="preserve">Подпрограмма  1  </t>
    </r>
    <r>
      <rPr>
        <b/>
        <i/>
        <sz val="12"/>
        <rFont val="Times New Roman"/>
      </rPr>
      <t xml:space="preserve"> "Обеспечение развития системы жилищно-коммунального и газового хозяйства"</t>
    </r>
  </si>
  <si>
    <r>
      <t xml:space="preserve">Задача  подпрограммы 1.1  </t>
    </r>
    <r>
      <rPr>
        <sz val="12"/>
        <rFont val="Times New Roman"/>
      </rPr>
      <t>Развитие и модернизация системы газоснабжения в  населенных пунктах Кашинского муниципального округа Тверской области</t>
    </r>
  </si>
  <si>
    <t>Показатель  задачи подпрограммы 1.1:  количество газифицированных населенных пунктов в Кашинском муниципальном округе Тверской области</t>
  </si>
  <si>
    <t>ед.</t>
  </si>
  <si>
    <r>
      <t xml:space="preserve">Мероприятие задачи  подпрограммы 1.101: </t>
    </r>
    <r>
      <rPr>
        <sz val="12"/>
        <rFont val="Times New Roman"/>
      </rPr>
      <t>Газификация населенных пунктов Кашинского муниципального округа Тверской области</t>
    </r>
  </si>
  <si>
    <t xml:space="preserve">средства местного бюджета </t>
  </si>
  <si>
    <r>
      <t>Показатель мероприятия подпрограммы 1.101</t>
    </r>
    <r>
      <rPr>
        <b/>
        <sz val="12"/>
        <rFont val="Times New Roman"/>
      </rPr>
      <t>:</t>
    </r>
    <r>
      <rPr>
        <sz val="12"/>
        <rFont val="Times New Roman"/>
      </rPr>
      <t xml:space="preserve"> Количество заключенных контрактов</t>
    </r>
  </si>
  <si>
    <t>шт.</t>
  </si>
  <si>
    <r>
      <t xml:space="preserve">Мероприятие задачи  подпрограммы 1.102: </t>
    </r>
    <r>
      <rPr>
        <sz val="12"/>
        <rFont val="Times New Roman"/>
      </rPr>
      <t>Техническое обслуживание газовых сетей</t>
    </r>
  </si>
  <si>
    <t>Показатель мероприятия подпрограммы 1.102: Количество объектов</t>
  </si>
  <si>
    <t>S</t>
  </si>
  <si>
    <r>
      <t xml:space="preserve">Мероприятие задачи  подпрограммы 1.103: </t>
    </r>
    <r>
      <rPr>
        <sz val="12"/>
        <rFont val="Times New Roman"/>
      </rPr>
      <t>Строительство газопровода высокого давления д. Леушино, д. Артемово, д. Шишелово, д. Барыково, д. Тиволино</t>
    </r>
  </si>
  <si>
    <t>Показатель мероприятия подпрограммы 1.103: Количество газифицированных населенных пунктов</t>
  </si>
  <si>
    <r>
      <rPr>
        <b/>
        <sz val="12"/>
        <color theme="1"/>
        <rFont val="Times New Roman"/>
      </rPr>
      <t xml:space="preserve">Мероприятие задачи  подпрограммы 1.104: </t>
    </r>
    <r>
      <rPr>
        <sz val="12"/>
        <color theme="1"/>
        <rFont val="Times New Roman"/>
      </rPr>
      <t>Строительство газопровода высокого давления д. Леушино, д. Артемово, д. Шишелово, д. Барыково, д. Тиволино за счет с</t>
    </r>
    <r>
      <rPr>
        <sz val="12"/>
        <color theme="1"/>
        <rFont val="Times New Roman"/>
      </rPr>
      <t xml:space="preserve">убсидии из областного бюджета  </t>
    </r>
  </si>
  <si>
    <t xml:space="preserve">средства областного бюджета </t>
  </si>
  <si>
    <t>Показатель мероприятия подпрограммы 1.104: Количество газифицированных населенных пунктов</t>
  </si>
  <si>
    <t xml:space="preserve">Задача  подпрограммы 1.2:Повышение качества оказываемых услуг организациями коммунального комплекса </t>
  </si>
  <si>
    <t>Показатель  задачи  подпрограммы 1.2: Уровень износа объектов коммунальной инфраструктуры</t>
  </si>
  <si>
    <r>
      <t xml:space="preserve">Мероприятие задачи  подпрограммы 1.201: </t>
    </r>
    <r>
      <rPr>
        <sz val="12"/>
        <color theme="1"/>
        <rFont val="Times New Roman"/>
      </rPr>
      <t>Ремонт канализационных сетей в границах города Кашин</t>
    </r>
  </si>
  <si>
    <t xml:space="preserve">средства федерального бюджета </t>
  </si>
  <si>
    <t xml:space="preserve">средства  областного бюджета </t>
  </si>
  <si>
    <t>средства бюджетов поселений</t>
  </si>
  <si>
    <t>Показатель мероприятия программы 1.201: количество заключенных контрактов</t>
  </si>
  <si>
    <r>
      <t xml:space="preserve">Мероприятие  задачи подпрограммы 1.202: </t>
    </r>
    <r>
      <rPr>
        <sz val="12"/>
        <rFont val="Times New Roman"/>
      </rPr>
      <t>Ремонт водопроводных сетей в границах Кашинского муниципального округа Тверской области</t>
    </r>
  </si>
  <si>
    <t>Показатель мероприятия программы 1.202: количество заключенных контрактов</t>
  </si>
  <si>
    <r>
      <t xml:space="preserve">Мероприятие задачи  подпрограммы 1.203: </t>
    </r>
    <r>
      <rPr>
        <sz val="12"/>
        <rFont val="Times New Roman"/>
      </rPr>
      <t>Расходы на обеспечение функционирования источников нецентрализованного (местного) водоснабжения сельских населенных пунктов Кашинского муниципального округа Тверской области</t>
    </r>
  </si>
  <si>
    <t>Показатель мероприятия программы 1.203:  количество  источников нецентрализованного (местного) водоснабжения, планируемых к ремонту</t>
  </si>
  <si>
    <r>
      <t xml:space="preserve">Мероприятие задачи подпрограммы 1.204: </t>
    </r>
    <r>
      <rPr>
        <sz val="12"/>
        <color theme="1"/>
        <rFont val="Times New Roman"/>
      </rPr>
      <t>Субсидии на другие вопросы в области жилищно-коммунального хозяйства</t>
    </r>
  </si>
  <si>
    <t>тыс.руб.</t>
  </si>
  <si>
    <t>Показатель мероприятия программы 1.204: количество заключенных соглашений на предоставление субсидии</t>
  </si>
  <si>
    <r>
      <rPr>
        <b/>
        <sz val="12"/>
        <color theme="1"/>
        <rFont val="Times New Roman"/>
      </rPr>
      <t xml:space="preserve">Мероприятие задачи подпрограммы 1.205: </t>
    </r>
    <r>
      <rPr>
        <sz val="12"/>
        <color theme="1"/>
        <rFont val="Times New Roman"/>
      </rPr>
      <t>Расходы на обеспечение функционирования очистных сооружений водозабора г. Кашин</t>
    </r>
  </si>
  <si>
    <t>Мероприятие задачи программы 4.203: Благоустройство сельских территорий и содержание мест погребений, расположенных на сельских территориях Кашинского муниципального округа Тверской области</t>
  </si>
  <si>
    <t>Показатель мероприятия программы 1.205: количество проведенных конкурентных процедур по заключению муниципальных контрактов</t>
  </si>
  <si>
    <r>
      <rPr>
        <b/>
        <sz val="12"/>
        <color theme="1"/>
        <rFont val="Times New Roman"/>
      </rPr>
      <t>Мероприятие задачи подпрограммы 1.206:</t>
    </r>
    <r>
      <rPr>
        <sz val="12"/>
        <color theme="1"/>
        <rFont val="Times New Roman"/>
      </rPr>
      <t xml:space="preserve"> Подготовка  технической и проектной документации по объектам водоснабжения Кашинского муниципального округа Тверской области</t>
    </r>
  </si>
  <si>
    <t xml:space="preserve">Показатель 1 мероприятия  подпрограммы 4.203: Проведено мероприятий </t>
  </si>
  <si>
    <r>
      <t xml:space="preserve">Мероприятие задачи программы  4.204: </t>
    </r>
    <r>
      <rPr>
        <sz val="12"/>
        <rFont val="Times New Roman"/>
      </rPr>
      <t>Обустройство контейнерных площадок</t>
    </r>
  </si>
  <si>
    <t>Показатель мероприятия программы 1.206 :количество  заключных муниципальных контрактов</t>
  </si>
  <si>
    <r>
      <rPr>
        <b/>
        <sz val="12"/>
        <rFont val="Times New Roman"/>
      </rPr>
      <t xml:space="preserve">Мероприятие задачи подпрограммы 1.207: </t>
    </r>
    <r>
      <rPr>
        <sz val="12"/>
        <rFont val="Times New Roman"/>
      </rPr>
      <t>Обеспечение деятельности МКУ Управление сельскими территориями</t>
    </r>
  </si>
  <si>
    <t>Показатель 1 мероприятия подпрограммы 4.204: Количество обустроенных контейнерных площадок</t>
  </si>
  <si>
    <t xml:space="preserve">Показатель мероприятия программы 1.207 Доля расходов муниципального образования, предусмотренных в рамках муниципальной  программы  </t>
  </si>
  <si>
    <r>
      <rPr>
        <b/>
        <sz val="12"/>
        <color theme="1"/>
        <rFont val="Times New Roman"/>
      </rPr>
      <t>Мероприятие задачи подпрограммы 4. 205:</t>
    </r>
    <r>
      <rPr>
        <sz val="12"/>
        <color theme="1"/>
        <rFont val="Times New Roman"/>
      </rPr>
      <t>Расходы на мероприятия по улучшению санитарного и эстетического состояния территории Кашинского муниципального округа Тверской области</t>
    </r>
  </si>
  <si>
    <t xml:space="preserve">Мероприятие задачи подпрограммы 1.208: Субсидия на возмещение затрат МУП «Водосервис» в связи с выполнением работ, оказанием услуг в сфере водоснабжения и водоотведения.
</t>
  </si>
  <si>
    <t>Показатель мероприятия программы 1.208: количество заключенных соглашений</t>
  </si>
  <si>
    <t>Показатель мероприятия программы 4.205: количество заключенных контрактов</t>
  </si>
  <si>
    <r>
      <t xml:space="preserve">Мероприятие задачи подпрограммы 1.209: </t>
    </r>
    <r>
      <rPr>
        <sz val="12"/>
        <color theme="1"/>
        <rFont val="Times New Roman"/>
      </rPr>
      <t>Субсидия на возмещение затрат МУП «Энергоресурс» в связи с выполнением работ, оказанием услуг в сфере теплоснабжения.</t>
    </r>
    <r>
      <rPr>
        <sz val="11"/>
        <rFont val="Calibri"/>
      </rPr>
      <t xml:space="preserve">
</t>
    </r>
    <r>
      <rPr>
        <sz val="11"/>
        <rFont val="Calibri"/>
      </rPr>
      <t xml:space="preserve">
</t>
    </r>
  </si>
  <si>
    <t>Задача  подпрограммы 4.3: Реализация  Программы поддержки местных инициатив в Тверской области</t>
  </si>
  <si>
    <r>
      <t>Показатель мероприятия программы 1.209: :</t>
    </r>
    <r>
      <rPr>
        <sz val="12"/>
        <color theme="1"/>
        <rFont val="Times New Roman"/>
      </rPr>
      <t>количество заключенных соглашений</t>
    </r>
    <r>
      <rPr>
        <sz val="11"/>
        <rFont val="Calibri"/>
      </rPr>
      <t xml:space="preserve">
</t>
    </r>
  </si>
  <si>
    <r>
      <rPr>
        <sz val="12"/>
        <color theme="1"/>
        <rFont val="Times New Roman"/>
      </rPr>
      <t xml:space="preserve">Мероприятие задачи подпрограммы 1.210: </t>
    </r>
    <r>
      <rPr>
        <sz val="13"/>
        <color theme="1"/>
        <rFont val="Times New Roman"/>
      </rPr>
      <t>Приобретение автомобилей и коммунальной спецтехники для решения вопросов в сфере ЖКХ Кашинского муниципального округа Тверской области</t>
    </r>
    <r>
      <rPr>
        <sz val="11"/>
        <rFont val="Calibri"/>
      </rPr>
      <t xml:space="preserve">
</t>
    </r>
    <r>
      <rPr>
        <sz val="11"/>
        <rFont val="Calibri"/>
      </rPr>
      <t xml:space="preserve">
</t>
    </r>
  </si>
  <si>
    <t>Показатель 1 задачи подпрограммы 4.3: Количество реализованных проектов</t>
  </si>
  <si>
    <r>
      <rPr>
        <sz val="12"/>
        <color theme="1"/>
        <rFont val="Times New Roman"/>
      </rPr>
      <t>Показатель мероприятия программы 1.210</t>
    </r>
    <r>
      <rPr>
        <sz val="12"/>
        <rFont val="Times New Roman"/>
      </rPr>
      <t>:</t>
    </r>
    <r>
      <rPr>
        <sz val="12"/>
        <color theme="1"/>
        <rFont val="Times New Roman"/>
      </rPr>
      <t>Количество единиц приобретенной спецтехники</t>
    </r>
    <r>
      <rPr>
        <sz val="11"/>
        <rFont val="Calibri"/>
      </rPr>
      <t xml:space="preserve">
</t>
    </r>
  </si>
  <si>
    <r>
      <rPr>
        <b/>
        <sz val="12"/>
        <color theme="1"/>
        <rFont val="Times New Roman"/>
      </rPr>
      <t xml:space="preserve">Мероприятие задачи подпрограммы 4.301: </t>
    </r>
    <r>
      <rPr>
        <sz val="12"/>
        <color theme="1"/>
        <rFont val="Times New Roman"/>
      </rPr>
      <t>Расходы на реализацию Программы по поддержке местных инициатив  за счет средств местного бюджета, поступлений от юридических лиц и вкладов граждан</t>
    </r>
  </si>
  <si>
    <t>Мероприятие задачи подпрограммы 1.211: Расходы на оплату исполнительных документов в сфере коммунальной инфраструктуры</t>
  </si>
  <si>
    <t>Показатель 1 мероприятия  подпрограммы 4.301: количество проведенных конкурентных процедур по заключению муниципальных контрактов</t>
  </si>
  <si>
    <t>Показатель мероприятия программы 1.211 :количество  оплаченных документов</t>
  </si>
  <si>
    <r>
      <rPr>
        <b/>
        <sz val="12"/>
        <rFont val="Times New Roman"/>
      </rPr>
      <t>Мероприятие задачи подпрограммы 4.302:</t>
    </r>
    <r>
      <rPr>
        <sz val="12"/>
        <rFont val="Times New Roman"/>
      </rPr>
      <t>Реализация Программы по поддержке местных инициатив</t>
    </r>
  </si>
  <si>
    <r>
      <t xml:space="preserve">Мероприятие задачи подпрограммы 1.212: </t>
    </r>
    <r>
      <rPr>
        <sz val="12"/>
        <color theme="1"/>
        <rFont val="Times New Roman"/>
      </rPr>
      <t xml:space="preserve"> Разработка, актуализация  Схемы водоснабжения и водоотведения Кашинского муниципального  округа Тверской области</t>
    </r>
    <r>
      <rPr>
        <sz val="11"/>
        <rFont val="Calibri"/>
      </rPr>
      <t xml:space="preserve">
</t>
    </r>
  </si>
  <si>
    <t>Показатель 1 мероприятия  подпрограммы 4.302: количество заключенных договоров</t>
  </si>
  <si>
    <t xml:space="preserve">Показатель мероприятия программы 1.212:количество  заключенных муниципальных контрактов
</t>
  </si>
  <si>
    <r>
      <rPr>
        <b/>
        <sz val="12"/>
        <rFont val="Times New Roman"/>
      </rPr>
      <t>Мероприятие задачи подпрограммы 4.303:</t>
    </r>
    <r>
      <rPr>
        <sz val="12"/>
        <rFont val="Times New Roman"/>
      </rPr>
      <t>Расходы на реализацию Программы по поддержке местных инициатив "Обустройство детской площадки по адресу: Тверская обл., Кашинский г/о, г. Кашин, ул. И.Чистякова" за счет средств местного бюджета, поступлений от юридических лиц и вкладов граждан</t>
    </r>
  </si>
  <si>
    <t>Мероприятие задачи подпрограммы 1.213:  Разработка, актуализация  Схемы теплоснабжения Кашинского муниципального  округа Тверской области</t>
  </si>
  <si>
    <t>Показатель мероприятия программы 1.213:количество  заключенных муниципальных контрактов</t>
  </si>
  <si>
    <t>Показатель 1 мероприятия  подпрограммы 4.303: Количество обустроенных площадок</t>
  </si>
  <si>
    <r>
      <rPr>
        <b/>
        <sz val="12"/>
        <rFont val="Times New Roman"/>
      </rPr>
      <t xml:space="preserve">Задача  подпрограммы 1.3 </t>
    </r>
    <r>
      <rPr>
        <sz val="12"/>
        <rFont val="Times New Roman"/>
      </rPr>
      <t>: Реализация мероприятий по проведению капитального ремонта объектов муниципального жилищного фонда</t>
    </r>
  </si>
  <si>
    <r>
      <rPr>
        <b/>
        <sz val="12"/>
        <rFont val="Times New Roman"/>
      </rPr>
      <t>Мероприятие задачи подпрограммы 4.304</t>
    </r>
    <r>
      <rPr>
        <sz val="12"/>
        <rFont val="Times New Roman"/>
      </rPr>
      <t>:Расходы на реализацию Программы по поддержке местных инициатив «Установка детской площадки в д. Устиново Кашинского городского округа Тверской области»за счет средств местного бюджета, поступлений от юридических лиц и вкладов граждан</t>
    </r>
  </si>
  <si>
    <t>Показатель 1 мероприятия  подпрограммы 4.304: Количество обустроенных площадок</t>
  </si>
  <si>
    <t>Показатель  задачи подпрограммы 1.3: Количество многоквартирных домов, в которых есть муниципальная собственность</t>
  </si>
  <si>
    <r>
      <rPr>
        <b/>
        <sz val="12"/>
        <rFont val="Times New Roman"/>
      </rPr>
      <t xml:space="preserve">Мероприятие задачи подпрограммы 4.305 </t>
    </r>
    <r>
      <rPr>
        <sz val="12"/>
        <rFont val="Times New Roman"/>
      </rPr>
      <t>Расходы на реализацию Программы по поддержке местных инициатив  «Установка детской площадки в с. Уницы Кашинского городского округа Тверской области» за счет средств местного бюджета, поступлений от юридических лиц и вкладов граждан</t>
    </r>
  </si>
  <si>
    <t>Расходы на реализацию Программы по поддержке местных инициатив  "Благоустройство набережной Пушкинская в г.Кашин Тверской области"</t>
  </si>
  <si>
    <t>Показатель 1 мероприятия  подпрограммы 4.305: Количество обустроенных площадок</t>
  </si>
  <si>
    <r>
      <rPr>
        <b/>
        <sz val="12"/>
        <rFont val="Times New Roman"/>
      </rPr>
      <t>Мероприятие задачи подпрограммы 1.301</t>
    </r>
    <r>
      <rPr>
        <sz val="12"/>
        <rFont val="Times New Roman"/>
      </rPr>
      <t xml:space="preserve">: Перечисления на счёт регионального оператора ежемесячных взносов в Фонд капитального ремонта общего имущества многоквартирных домов </t>
    </r>
  </si>
  <si>
    <r>
      <rPr>
        <b/>
        <sz val="12"/>
        <rFont val="Times New Roman"/>
      </rPr>
      <t>Мероприятие задачи подпрограммы 4.306</t>
    </r>
    <r>
      <rPr>
        <sz val="12"/>
        <rFont val="Times New Roman"/>
      </rPr>
      <t>:  Расходы на реализацию Программы по поддержке местных инициатив  «Благоустройство территории памятника М.И. Калинину в д. Верхняя Троица Кашинского городского округа Тверской области» за счет средств местного бюджета, поступлений от юридических лиц и вкладов граждан</t>
    </r>
  </si>
  <si>
    <t>Показатель 1 мероприятия  подпрограммы 4.306: Площадь благоустроенной территории</t>
  </si>
  <si>
    <t>кв.м</t>
  </si>
  <si>
    <t xml:space="preserve">Показатель мероприятия программы 1.301:  Доля расходов муниципального образования, предусмотренных в рамках муниципальной  программы  </t>
  </si>
  <si>
    <r>
      <rPr>
        <b/>
        <sz val="12"/>
        <rFont val="Times New Roman"/>
      </rPr>
      <t>Мероприятие задачи подпрограммы 4.307:</t>
    </r>
    <r>
      <rPr>
        <sz val="12"/>
        <rFont val="Times New Roman"/>
      </rPr>
      <t xml:space="preserve">  Расходы на реализацию Программы по поддержке местных инициатив  «Приобретение прицепа тракторного 2 ПТС 5 (или эквивалент) для нужд Кашинского городского округа» за счет средств местного бюджета, поступлений от юридических лиц и вкладов граждан</t>
    </r>
  </si>
  <si>
    <r>
      <t>Мероприятие задачи подпрограммы 1.302: К</t>
    </r>
    <r>
      <rPr>
        <sz val="12"/>
        <color theme="1"/>
        <rFont val="Times New Roman"/>
      </rPr>
      <t>апитальный ремонт  муниципального жилого фонда Кашинского муниципального округа Тверской области</t>
    </r>
  </si>
  <si>
    <t>Показатель 1 мероприятия  подпрограммы 4.307: Количество единиц спецтехники</t>
  </si>
  <si>
    <r>
      <rPr>
        <b/>
        <sz val="12"/>
        <rFont val="Times New Roman"/>
      </rPr>
      <t>Мероприятие задачи подпрограммы 4.308</t>
    </r>
    <r>
      <rPr>
        <sz val="12"/>
        <rFont val="Times New Roman"/>
      </rPr>
      <t xml:space="preserve">  Расходы на реализацию Программы по поддержке местных инициатив  «Приобретение манипулятора НО-82-01 с косилкой и кусторезом (или эквивалент) для нужд Кашинского городского округа»  за счет средств местного бюджета, поступлений от юридических лиц и вкладов граждан</t>
    </r>
  </si>
  <si>
    <t>Показатель мероприятия программы 1.302: Количество муниципальных жилых помещений, в которых проведен капитальный ремонт</t>
  </si>
  <si>
    <t>Показатель 1 мероприятия  подпрограммы 4.308: Количество единиц спецтехники</t>
  </si>
  <si>
    <r>
      <rPr>
        <b/>
        <sz val="12"/>
        <color theme="1"/>
        <rFont val="Times New Roman"/>
      </rPr>
      <t>Мероприятие задачи подпрограммы 1.303</t>
    </r>
    <r>
      <rPr>
        <sz val="12"/>
        <color theme="1"/>
        <rFont val="Times New Roman"/>
      </rPr>
      <t>: Расходы на оплату исполнительных документов в сфере ремонта муниципального жилья</t>
    </r>
  </si>
  <si>
    <r>
      <rPr>
        <b/>
        <sz val="12"/>
        <color theme="1"/>
        <rFont val="Times New Roman"/>
      </rPr>
      <t>Мероприятие задачи подпрограммы 4.309:</t>
    </r>
    <r>
      <rPr>
        <sz val="12"/>
        <color theme="1"/>
        <rFont val="Times New Roman"/>
      </rPr>
      <t>Расходы на реализацию Программы по поддержке местных инициатив "Обустройство детской площадки по адресу: Тверская обл., Кашинский г/о, г. Кашин, ул. И.Чистякова" за счет средств областного бюджета</t>
    </r>
  </si>
  <si>
    <t>Показатель мероприятия программы 1.303 :количество оплаченных документов</t>
  </si>
  <si>
    <r>
      <rPr>
        <sz val="12"/>
        <color theme="1"/>
        <rFont val="Times New Roman"/>
      </rPr>
      <t>Показатель 1 мероприятия  подпрограммы 4.309: Количество обустроенных площадок</t>
    </r>
    <r>
      <rPr>
        <sz val="11"/>
        <rFont val="Calibri"/>
      </rPr>
      <t xml:space="preserve">
</t>
    </r>
  </si>
  <si>
    <r>
      <t xml:space="preserve">Задача  подпрограммы 1.4 </t>
    </r>
    <r>
      <rPr>
        <sz val="12"/>
        <rFont val="Times New Roman"/>
      </rPr>
      <t>:Обеспечение функционирования объектов теплового комплекса Кашинского муниципального округа Тверской области</t>
    </r>
  </si>
  <si>
    <r>
      <rPr>
        <b/>
        <sz val="12"/>
        <color theme="1"/>
        <rFont val="Times New Roman"/>
      </rPr>
      <t xml:space="preserve">Мероприятие задачи подпрограммы 4.310 </t>
    </r>
    <r>
      <rPr>
        <sz val="12"/>
        <color theme="1"/>
        <rFont val="Times New Roman"/>
      </rPr>
      <t>Расходы на реализацию Программы по поддержке местных инициатив  «Установка детской площадки в с. Уницы Кашинского городского округа Тверской области» за счет средств областного бюджета</t>
    </r>
  </si>
  <si>
    <t>Показатель  задачи подпрограммы 1.4 : Количество объектов теплоснабжения</t>
  </si>
  <si>
    <r>
      <rPr>
        <sz val="12"/>
        <color theme="1"/>
        <rFont val="Times New Roman"/>
      </rPr>
      <t>Показатель 1 мероприятия  подпрограммы 4.310: Количество обустроенных площадок</t>
    </r>
    <r>
      <rPr>
        <sz val="11"/>
        <rFont val="Calibri"/>
      </rPr>
      <t xml:space="preserve">
</t>
    </r>
  </si>
  <si>
    <r>
      <rPr>
        <b/>
        <sz val="12"/>
        <color theme="1"/>
        <rFont val="Times New Roman"/>
      </rPr>
      <t>Мероприятие задачи  подпрограммы 1.401:</t>
    </r>
    <r>
      <rPr>
        <sz val="12"/>
        <color theme="1"/>
        <rFont val="Times New Roman"/>
      </rPr>
      <t xml:space="preserve">  Ремонт тепловых сетей в границах Кашинского муниципального округа Тверской области</t>
    </r>
  </si>
  <si>
    <r>
      <rPr>
        <b/>
        <sz val="12"/>
        <color theme="1"/>
        <rFont val="Times New Roman"/>
      </rPr>
      <t>Мероприятие задачи подпрограммы 4.311:</t>
    </r>
    <r>
      <rPr>
        <sz val="12"/>
        <color theme="1"/>
        <rFont val="Times New Roman"/>
      </rPr>
      <t xml:space="preserve">  Расходы на реализацию Программы по поддержке местных инициатив  «Приобретение прицепа тракторного 2 ПТС 5 (или эквивалент) для нужд Кашинского городского округа» за счет средств областного бюджета</t>
    </r>
  </si>
  <si>
    <r>
      <rPr>
        <sz val="12"/>
        <color theme="1"/>
        <rFont val="Times New Roman"/>
      </rPr>
      <t>Показатель 1 мероприятия  подпрограммы 4.307: Количество единиц спецтехники</t>
    </r>
    <r>
      <rPr>
        <sz val="11"/>
        <rFont val="Calibri"/>
      </rPr>
      <t xml:space="preserve">
</t>
    </r>
  </si>
  <si>
    <t>Показатель мероприятия программы 1.401: протяженность отремонтированных сетей</t>
  </si>
  <si>
    <t>м</t>
  </si>
  <si>
    <r>
      <rPr>
        <b/>
        <sz val="12"/>
        <color theme="1"/>
        <rFont val="Times New Roman"/>
      </rPr>
      <t>Мероприятие задачи подпрограммы 4.312</t>
    </r>
    <r>
      <rPr>
        <sz val="12"/>
        <color theme="1"/>
        <rFont val="Times New Roman"/>
      </rPr>
      <t xml:space="preserve">  Расходы на реализацию Программы по поддержке местных инициатив  «Приобретение манипулятора НО-82-01 с косилкой и кусторезом (или эквивалент) для нужд Кашинского городского округа»  за счет средств областного бюджета</t>
    </r>
  </si>
  <si>
    <r>
      <t>Административное мероприятие задачи  подпрограммы 1.402:</t>
    </r>
    <r>
      <rPr>
        <sz val="12"/>
        <color theme="1"/>
        <rFont val="Times New Roman"/>
      </rPr>
      <t xml:space="preserve"> Мероприятия, направленные на подготовку документов для получения Паспорта готовности к отопительному периоду</t>
    </r>
  </si>
  <si>
    <t>Показатель 1 мероприятия  подпрограммы 4.312: Количество единиц спецтехники</t>
  </si>
  <si>
    <t>да-1/нет-0</t>
  </si>
  <si>
    <r>
      <t xml:space="preserve">Показатель мероприятия программы 1.402: количество задействованных теплоснабжающих предприятий в получении </t>
    </r>
    <r>
      <rPr>
        <sz val="12"/>
        <color theme="1"/>
        <rFont val="Times New Roman"/>
      </rPr>
      <t>Паспорта готовности к отопительному периоду</t>
    </r>
  </si>
  <si>
    <r>
      <rPr>
        <b/>
        <sz val="12"/>
        <rFont val="Times New Roman"/>
      </rPr>
      <t>Мероприятие задачи подпрограммы 4.3</t>
    </r>
    <r>
      <rPr>
        <sz val="12"/>
        <rFont val="Times New Roman"/>
      </rPr>
      <t>13:  Расходы на реализацию Программы по поддержке местных инициатив  «Благоустройство территории памятника М.И. Калинину в д. Верхняя Троица Кашинского городского округа Тверской области» за счет средств областного бюджета</t>
    </r>
  </si>
  <si>
    <t>Показатель 1 мероприятия  подпрограммы 4.313 Площадь благоустроенной территории</t>
  </si>
  <si>
    <r>
      <rPr>
        <b/>
        <sz val="12"/>
        <color rgb="FF000000"/>
        <rFont val="Times New Roman"/>
      </rPr>
      <t xml:space="preserve">Мероприятие задачи  подпрограммы 1.403: </t>
    </r>
    <r>
      <rPr>
        <sz val="12"/>
        <color theme="1"/>
        <rFont val="Times New Roman"/>
      </rPr>
      <t>Проведение капитального ремонта объектов теплоэнергетического комплекса  Кашинского муниципального округа Тверской области за счет средств местного бюджета</t>
    </r>
  </si>
  <si>
    <r>
      <rPr>
        <b/>
        <sz val="12"/>
        <rFont val="Times New Roman"/>
      </rPr>
      <t>Мероприятие задачи подпрограммы 4.</t>
    </r>
    <r>
      <rPr>
        <b/>
        <sz val="12"/>
        <rFont val="Times New Roman"/>
      </rPr>
      <t>3</t>
    </r>
    <r>
      <rPr>
        <b/>
        <sz val="12"/>
        <rFont val="Times New Roman"/>
      </rPr>
      <t xml:space="preserve">14: </t>
    </r>
    <r>
      <rPr>
        <sz val="12"/>
        <rFont val="Times New Roman"/>
      </rPr>
      <t>Расходы</t>
    </r>
    <r>
      <rPr>
        <sz val="12"/>
        <rFont val="Times New Roman"/>
      </rPr>
      <t xml:space="preserve"> на реализацию Программы по поддержке местных инициатив "Установка детской площадки в д. Устиново Кашинского городского округа Тверской области" </t>
    </r>
    <r>
      <rPr>
        <sz val="12"/>
        <rFont val="Times New Roman"/>
      </rPr>
      <t>за счет средств областного бюджета</t>
    </r>
  </si>
  <si>
    <r>
      <rPr>
        <sz val="12"/>
        <color theme="1"/>
        <rFont val="Times New Roman"/>
      </rPr>
      <t xml:space="preserve">средства местного бюджета </t>
    </r>
    <r>
      <rPr>
        <sz val="11"/>
        <rFont val="Calibri"/>
      </rPr>
      <t xml:space="preserve">
</t>
    </r>
  </si>
  <si>
    <t>Показатель 1 мероприятия  подпрограммы 4.314: Количество обустроенных площадок</t>
  </si>
  <si>
    <r>
      <rPr>
        <sz val="12"/>
        <color theme="1"/>
        <rFont val="Times New Roman"/>
      </rPr>
      <t xml:space="preserve">Показатель мероприятия программы 1.403: </t>
    </r>
    <r>
      <rPr>
        <sz val="12"/>
        <color theme="1"/>
        <rFont val="Times New Roman"/>
      </rPr>
      <t>Количество отремонтированных объектов</t>
    </r>
    <r>
      <rPr>
        <sz val="11"/>
        <rFont val="Calibri"/>
      </rPr>
      <t xml:space="preserve">
</t>
    </r>
  </si>
  <si>
    <r>
      <t xml:space="preserve">Подпрограмма 2: </t>
    </r>
    <r>
      <rPr>
        <b/>
        <i/>
        <sz val="12"/>
        <rFont val="Times New Roman"/>
      </rPr>
      <t xml:space="preserve"> "Развитие дорожного хозяйства и сферы транспорта "</t>
    </r>
  </si>
  <si>
    <t>Задача  подпрограммы 4.4: Обеспечение реализации природоохранных мероприятий</t>
  </si>
  <si>
    <t>Показатель 1 задачи подпрограммы 4.4: Количество проведенных мероприятий</t>
  </si>
  <si>
    <t>Задача  подпрограммы 2.1: Сохранность автомобильных дорог общего пользования местного значения на территории Кашинского муниципального округа Тверской области</t>
  </si>
  <si>
    <r>
      <rPr>
        <b/>
        <sz val="12"/>
        <rFont val="Times New Roman"/>
      </rPr>
      <t>Мероприятие задачи программы  4.401</t>
    </r>
    <r>
      <rPr>
        <sz val="12"/>
        <rFont val="Times New Roman"/>
      </rPr>
      <t xml:space="preserve">: Озеленение общественных территорий </t>
    </r>
  </si>
  <si>
    <t>Показатель  задачи  подпрограммы 2.1: Протяжённость  реконструированных и отремонтированных автомобильных дорог  общего пользования местного значения</t>
  </si>
  <si>
    <t>км</t>
  </si>
  <si>
    <t>средства местного бюджета</t>
  </si>
  <si>
    <t>Д</t>
  </si>
  <si>
    <r>
      <t xml:space="preserve">Мероприятие задачи  подпрограммы 2.101:  </t>
    </r>
    <r>
      <rPr>
        <sz val="12"/>
        <rFont val="Times New Roman"/>
      </rPr>
      <t>Субсидии на содержание автомобильных дорог и сооружений на них, расположенных на территории города Кашин</t>
    </r>
  </si>
  <si>
    <t xml:space="preserve">Показатель мероприятия подпрограммы 4.401: Площадь озелененной территории </t>
  </si>
  <si>
    <t>м кв.</t>
  </si>
  <si>
    <r>
      <rPr>
        <b/>
        <sz val="12"/>
        <rFont val="Times New Roman"/>
      </rPr>
      <t>Мероприятие задачи программы  4.402</t>
    </r>
    <r>
      <rPr>
        <sz val="12"/>
        <rFont val="Times New Roman"/>
      </rPr>
      <t>: Ликвидация несанкционированных свалок</t>
    </r>
  </si>
  <si>
    <t>Показатель мероприятия подпрограммы 4.402: Колличество ликвидированных свалок</t>
  </si>
  <si>
    <r>
      <rPr>
        <b/>
        <sz val="12"/>
        <rFont val="Times New Roman"/>
      </rPr>
      <t>Мероприятие задачи программы  4.403</t>
    </r>
    <r>
      <rPr>
        <sz val="12"/>
        <rFont val="Times New Roman"/>
      </rPr>
      <t>: Расходы на мероприятия по ликвидации борщевика Сосновского</t>
    </r>
  </si>
  <si>
    <t xml:space="preserve">Показатель мероприятия подпрограммы 2.101:   Общая протяженность обслуживаемых автомобильных дорог </t>
  </si>
  <si>
    <r>
      <t xml:space="preserve">Мероприятие  задачи подпрограммы 2.102:  </t>
    </r>
    <r>
      <rPr>
        <sz val="12"/>
        <rFont val="Times New Roman"/>
      </rPr>
      <t>Осуществление отдельных государственных полномочий Тверской области в сфере осуществления дорожной деятельности по содержанию автомобильных дорог общего пользования регионального или межмуниципального значения Тверской области 3 класса</t>
    </r>
  </si>
  <si>
    <t>Показатель мероприятия подпрограммы 4.403: Площадь обрабатываемой территории</t>
  </si>
  <si>
    <t>га</t>
  </si>
  <si>
    <t>Показатель мероприятия подпрограммы 2.102:  Общая протяженность автомобильных дорог общего пользования межмуниципального значения на территории Кашинского муниципального округа Тверской области</t>
  </si>
  <si>
    <r>
      <t>Мероприятие задачи подпрограммы 2.103:</t>
    </r>
    <r>
      <rPr>
        <sz val="12"/>
        <rFont val="Times New Roman"/>
      </rPr>
      <t xml:space="preserve"> Ремонт автомобильных дорог  общего пользования местного значения на территории города Кашин</t>
    </r>
  </si>
  <si>
    <t>Показатель мероприятия подпрограммы 2.103:  количество заключеных контрактов</t>
  </si>
  <si>
    <r>
      <rPr>
        <b/>
        <sz val="12"/>
        <rFont val="Times New Roman"/>
      </rPr>
      <t>Мероприятие задачи подпрограммы 2.104</t>
    </r>
    <r>
      <rPr>
        <sz val="12"/>
        <rFont val="Times New Roman"/>
      </rPr>
      <t xml:space="preserve">: Ремонт и содержание автомобильных дорог общего пользования местного значения и сооружений на них, расположенных на  сельских территориях Кашинского муниципального округа Тверской области </t>
    </r>
  </si>
  <si>
    <r>
      <rPr>
        <sz val="12"/>
        <color rgb="FF000000"/>
        <rFont val="Times New Roman"/>
      </rPr>
      <t xml:space="preserve">Показатель мероприятия подпрограммы 2.104:  Общая протяженность </t>
    </r>
    <r>
      <rPr>
        <sz val="12"/>
        <color rgb="FF000000"/>
        <rFont val="Times New Roman"/>
      </rPr>
      <t>обслуживаемых автомобильных дорог</t>
    </r>
  </si>
  <si>
    <r>
      <rPr>
        <b/>
        <sz val="12"/>
        <color theme="1"/>
        <rFont val="Times New Roman"/>
      </rPr>
      <t>Административное мероприятие задачи  подпрограммы 2.105</t>
    </r>
    <r>
      <rPr>
        <sz val="12"/>
        <color theme="1"/>
        <rFont val="Times New Roman"/>
      </rPr>
      <t>: Мероприятия, направленные на взыскание дебиторской задолженности (неустойки, пени, штрафы) в сфере дорожной деятельности</t>
    </r>
  </si>
  <si>
    <t>Показатель мероприятия  подпрограммы 2.105: Количество поданных исков</t>
  </si>
  <si>
    <r>
      <t>Мероприятие задачи подпрограммы 2.106:</t>
    </r>
    <r>
      <rPr>
        <sz val="12"/>
        <color theme="1"/>
        <rFont val="Times New Roman"/>
      </rPr>
      <t>Проектно-изыскательские работы на капитальный ремонт моста через р. Черновка расположенного по адресу: Тверская обл., Кашинский муниципальный округ, автомобильная дорога общего пользования местного значения "Славково-Борки</t>
    </r>
  </si>
  <si>
    <t>Показатель мероприятия программы 2.106 :количество  заключенных контрактов</t>
  </si>
  <si>
    <r>
      <rPr>
        <b/>
        <sz val="12"/>
        <rFont val="Times New Roman"/>
      </rPr>
      <t>Задача  подпрограммы 2.2</t>
    </r>
    <r>
      <rPr>
        <sz val="12"/>
        <rFont val="Times New Roman"/>
      </rPr>
      <t>: Капитальный ремонт и ремонт улично-дорожной сети</t>
    </r>
  </si>
  <si>
    <t>Показатель  задачи  подпрограммы 2.2: Протяженность отремонтированных автомобильных дорог общего пользования местного значения</t>
  </si>
  <si>
    <t>4, 1</t>
  </si>
  <si>
    <r>
      <rPr>
        <b/>
        <sz val="12"/>
        <color theme="1"/>
        <rFont val="Times New Roman"/>
      </rPr>
      <t>Мероприятие задачи подпрограммы 2.201</t>
    </r>
    <r>
      <rPr>
        <sz val="12"/>
        <color theme="1"/>
        <rFont val="Times New Roman"/>
      </rPr>
      <t xml:space="preserve">:Расходы на капитальный ремонт и  ремонт улично-дорожной сети  за счет средств местного бюджета                                                                                                               </t>
    </r>
  </si>
  <si>
    <t>Показатель 1 мероприятия подпрограммы 2.201: количество реализованных проектов</t>
  </si>
  <si>
    <r>
      <rPr>
        <b/>
        <sz val="12"/>
        <color theme="1"/>
        <rFont val="Times New Roman"/>
      </rPr>
      <t>Мероприятие задачи подпрограммы 2.202</t>
    </r>
    <r>
      <rPr>
        <sz val="12"/>
        <color theme="1"/>
        <rFont val="Times New Roman"/>
      </rPr>
      <t xml:space="preserve">: Расходы на капитальный ремонт и ремонт улично-дорожной сети  за счет средств областного бюджета                                                      </t>
    </r>
  </si>
  <si>
    <t>Показатель 1 мероприятия подпрограммы 2.202:  количество реализованных проектов</t>
  </si>
  <si>
    <r>
      <rPr>
        <b/>
        <sz val="12"/>
        <rFont val="Times New Roman"/>
      </rPr>
      <t>Мероприятие задачи подпрограммы 2.203</t>
    </r>
    <r>
      <rPr>
        <sz val="12"/>
        <rFont val="Times New Roman"/>
      </rPr>
      <t>:Расходы на капитальный ремонт и ремонт автомобильных дорог общего пользования местного значения с твердым покрытием до сельских населенных пунктов за счёт средств местного бюджета</t>
    </r>
  </si>
  <si>
    <t>Показатель мероприятия подпрограммы 2.203: протяженность участка ремонта</t>
  </si>
  <si>
    <r>
      <rPr>
        <b/>
        <sz val="12"/>
        <color theme="1"/>
        <rFont val="Times New Roman"/>
      </rPr>
      <t>Мероприятие задачи подпрограммы 2.204</t>
    </r>
    <r>
      <rPr>
        <sz val="12"/>
        <color theme="1"/>
        <rFont val="Times New Roman"/>
      </rPr>
      <t>:Расходы на капитальный ремонт и ремонт автомобильных дорог общего пользования местного значения с твердым покрытием до сельских населенных пунктов за счёт средств областного бюджета</t>
    </r>
    <r>
      <rPr>
        <sz val="11"/>
        <rFont val="Calibri"/>
      </rPr>
      <t xml:space="preserve">
</t>
    </r>
  </si>
  <si>
    <r>
      <rPr>
        <sz val="12"/>
        <color theme="1"/>
        <rFont val="Times New Roman"/>
      </rPr>
      <t>Показатель мероприятия подпрограммы 2.204: протяженность участка ремонта</t>
    </r>
    <r>
      <rPr>
        <sz val="11"/>
        <rFont val="Calibri"/>
      </rPr>
      <t xml:space="preserve">
</t>
    </r>
  </si>
  <si>
    <r>
      <t>З</t>
    </r>
    <r>
      <rPr>
        <b/>
        <sz val="12"/>
        <rFont val="Times New Roman"/>
      </rPr>
      <t>адача  подпрограммы 2.3:  Ремонт дворовых территорий многоквартирных домов, проездов к дворовым территориям многоквартирных домов населенных пунктов</t>
    </r>
  </si>
  <si>
    <t>Показатель   задачи подпрограммы 2.3: площадь отремонтированных  дворовых территорий многоквартирных домов населенных пунктов</t>
  </si>
  <si>
    <r>
      <rPr>
        <b/>
        <sz val="12"/>
        <rFont val="Times New Roman"/>
      </rPr>
      <t>Мероприятие задачи  подпрограммы 2.301</t>
    </r>
    <r>
      <rPr>
        <sz val="12"/>
        <rFont val="Times New Roman"/>
      </rPr>
      <t>: Ремонт дворовых территорий за счет средств местного бюджета</t>
    </r>
  </si>
  <si>
    <t>Показатель 1 мероприятия подпрограммы 2.301:количество реализованных проектов</t>
  </si>
  <si>
    <r>
      <rPr>
        <b/>
        <sz val="12"/>
        <rFont val="Times New Roman"/>
      </rPr>
      <t>Мероприятие задачи  подпрограммы 2.302</t>
    </r>
    <r>
      <rPr>
        <sz val="12"/>
        <rFont val="Times New Roman"/>
      </rPr>
      <t>: Ремонт дворовых территорий за счет средств областного бюджета</t>
    </r>
  </si>
  <si>
    <t>Показатель 1 мероприятия подпрограммы 2.302: количество реализованных проектов</t>
  </si>
  <si>
    <r>
      <t>З</t>
    </r>
    <r>
      <rPr>
        <b/>
        <sz val="12"/>
        <rFont val="Times New Roman"/>
      </rPr>
      <t xml:space="preserve">адача  подпрограммы 2.4:  </t>
    </r>
    <r>
      <rPr>
        <sz val="12"/>
        <rFont val="Times New Roman"/>
      </rPr>
      <t>Повышение транспортной доступности населения</t>
    </r>
  </si>
  <si>
    <t>Показатель   задачи подпрограммы 2.4: Доля населённых пунктов, охваченных маршрутной сетью пассажирских перевозок</t>
  </si>
  <si>
    <r>
      <t xml:space="preserve">Мероприятие задачи  подпрограммы 2.401: </t>
    </r>
    <r>
      <rPr>
        <sz val="12"/>
        <rFont val="Times New Roman"/>
      </rPr>
      <t xml:space="preserve">Организация транспортного обслуживания населения на муниципальных  маршрутах регулярных перевозок по регулируемым тарифам </t>
    </r>
  </si>
  <si>
    <t>Показатель мероприятия подпрограммы 2.401: Количество направлений перевозок</t>
  </si>
  <si>
    <r>
      <t xml:space="preserve">Мероприятие задачи  подпрограммы 2.402: </t>
    </r>
    <r>
      <rPr>
        <sz val="12"/>
        <rFont val="Times New Roman"/>
      </rPr>
      <t xml:space="preserve">Организация транспортного обслуживания населения на муниципальных  маршрутах регулярных перевозок по регулируемым тарифам </t>
    </r>
  </si>
  <si>
    <t xml:space="preserve">средства областного  бюджета </t>
  </si>
  <si>
    <t>Показатель мероприятия подпрограммы 2.402: Количество направлений перевозок</t>
  </si>
  <si>
    <r>
      <t xml:space="preserve">Подпрограмма 3: </t>
    </r>
    <r>
      <rPr>
        <b/>
        <i/>
        <sz val="12"/>
        <rFont val="Times New Roman"/>
      </rPr>
      <t>«Повышение безопасности дорожного движения»</t>
    </r>
  </si>
  <si>
    <r>
      <t>З</t>
    </r>
    <r>
      <rPr>
        <b/>
        <sz val="12"/>
        <rFont val="Times New Roman"/>
      </rPr>
      <t xml:space="preserve">адача  подпрограммы 3.1: </t>
    </r>
    <r>
      <rPr>
        <sz val="12"/>
        <rFont val="Times New Roman"/>
      </rPr>
      <t>Повышение правового сознания и предупреждение опасного поведения участников дорожного движения</t>
    </r>
  </si>
  <si>
    <t>Показатель  задачи  подпрограммы 3.1: Сокращение количества погибших в дорожно-транспортных проишествиях</t>
  </si>
  <si>
    <r>
      <t xml:space="preserve">Административное мероприятие задачи  подпрограммы 3.101: </t>
    </r>
    <r>
      <rPr>
        <sz val="12"/>
        <rFont val="Times New Roman"/>
      </rPr>
      <t>Проведение  массовых мероприятий и акций  (конкурсы «Безопасное колесо», конкурсы среди общеобразовательных учреждений по профилактике ДТП, акция "Внимание дети")</t>
    </r>
  </si>
  <si>
    <t>Показатель  мероприятия  подпрограммы 3.101: Количество проведённых мероприятийи, акций</t>
  </si>
  <si>
    <r>
      <t xml:space="preserve">Административное мероприятие  задачи подпрограммы 3.102: </t>
    </r>
    <r>
      <rPr>
        <sz val="12"/>
        <rFont val="Times New Roman"/>
      </rPr>
      <t>Организация  тематической наружной социальной рекламы</t>
    </r>
  </si>
  <si>
    <t xml:space="preserve">а     </t>
  </si>
  <si>
    <t>Показатель мероприятия  подпрограммы 3.102: Количество размещённой тематической наружной социальной рекламы</t>
  </si>
  <si>
    <r>
      <t xml:space="preserve">Мероприятие задачи подпрограммы 4.101: </t>
    </r>
    <r>
      <rPr>
        <sz val="12"/>
        <color theme="1"/>
        <rFont val="Times New Roman"/>
      </rPr>
      <t>Оплата за электроэнергию, затраченную на уличное освещение Кашинского муниципального округа Тверской области</t>
    </r>
  </si>
  <si>
    <t>да</t>
  </si>
  <si>
    <t>Задача  подпрограммы 3.2: Организация мероприятий по инженерному обустройству и модернизации автомобильных дорог общего пользования местного значения в целях обеспечения безопасности дорожного движения</t>
  </si>
  <si>
    <t>Показатель 1  задачи  подпрограммы 3.2:  Установка (замена) пешеходных ограждений</t>
  </si>
  <si>
    <t>пог.м</t>
  </si>
  <si>
    <r>
      <rPr>
        <sz val="12"/>
        <rFont val="Times New Roman"/>
      </rPr>
      <t>Показатель 1 мероприятия подпрограммы 4.101</t>
    </r>
    <r>
      <rPr>
        <b/>
        <sz val="12"/>
        <rFont val="Times New Roman"/>
      </rPr>
      <t xml:space="preserve">: </t>
    </r>
    <r>
      <rPr>
        <sz val="12"/>
        <rFont val="Times New Roman"/>
      </rPr>
      <t xml:space="preserve"> количество заключенных контрактов</t>
    </r>
  </si>
  <si>
    <t>Показатель 2 мероприятия  подпрограммы 3.2:   Установка элементов освещения на пешеходных переходах, автобусных остановках и локальных пересечениях и примыканиях</t>
  </si>
  <si>
    <r>
      <rPr>
        <b/>
        <sz val="12"/>
        <color theme="1"/>
        <rFont val="Times New Roman"/>
      </rPr>
      <t xml:space="preserve"> Мероприятие задачи подпрограммы  4.102:</t>
    </r>
    <r>
      <rPr>
        <sz val="12"/>
        <color theme="1"/>
        <rFont val="Times New Roman"/>
      </rPr>
      <t xml:space="preserve">  Субсидии на обслуживание уличного освещения города Кашин</t>
    </r>
  </si>
  <si>
    <t>Показатель 3  мероприятия  подпрограммы 3.2: Устройство искусственных неровностей</t>
  </si>
  <si>
    <t>Показатель  4 мероприятия  подпрограммы 3.2:  Устройство дорожной разметки при оборудовании пешеходных переходов</t>
  </si>
  <si>
    <t xml:space="preserve"> </t>
  </si>
  <si>
    <t>Показатель 5 мероприятия  подпрограммы 3.2:  Установка (замена) дорожных знаков</t>
  </si>
  <si>
    <r>
      <t xml:space="preserve">Мероприятие задачи подпрограммы 4.103: </t>
    </r>
    <r>
      <rPr>
        <sz val="12"/>
        <rFont val="Times New Roman"/>
      </rPr>
      <t>Содержание и ремонт сетей уличного освещения населённых пунктов, расположенных на сельской территории Кашинского муниципального округа Тверской области</t>
    </r>
  </si>
  <si>
    <r>
      <t xml:space="preserve">Мероприятие задачи  подпрограммы 3.201: </t>
    </r>
    <r>
      <rPr>
        <sz val="12"/>
        <rFont val="Times New Roman"/>
      </rPr>
      <t>Обеспечение безопасности дорожного движения на автомобильных дорогах общего пользования местного значения за счет средств местного бюджета</t>
    </r>
  </si>
  <si>
    <r>
      <t xml:space="preserve">Показатель  1 мероприятия подпрограммы 4.103:  </t>
    </r>
    <r>
      <rPr>
        <sz val="12"/>
        <rFont val="Times New Roman"/>
      </rPr>
      <t>Количество обслуживаемых светильников</t>
    </r>
  </si>
  <si>
    <t>Показатель 1  мероприятия  подпрограммы 3.201: реализация проекта «Выполнение работ по проведению мероприятий в целях обеспечения безопасности дорожного движения на автомобильных дорогах общего пользования местного значения в Кашинском муниципальном округе Тверской области»</t>
  </si>
  <si>
    <t xml:space="preserve">Задача подпрограммы 4.2: Содержание, озеленение и благоустройство территорий </t>
  </si>
  <si>
    <t>Показатель 2 мероприятия  подпрограммы 3.201:  реализация проекта «Выполнение работ по обустройству освещения пешеходных переходов в г. Кашин Кашинского муниципального округа Тверской области»</t>
  </si>
  <si>
    <r>
      <t>Показатель 1 задачи  подпрограммы 4.2</t>
    </r>
    <r>
      <rPr>
        <b/>
        <sz val="12"/>
        <rFont val="Times New Roman"/>
      </rPr>
      <t xml:space="preserve">: </t>
    </r>
    <r>
      <rPr>
        <sz val="12"/>
        <rFont val="Times New Roman"/>
      </rPr>
      <t>площадь обслуживаемых  территорий</t>
    </r>
  </si>
  <si>
    <r>
      <t xml:space="preserve">Мероприятие задачи  подпрограммы 3.202: </t>
    </r>
    <r>
      <rPr>
        <sz val="12"/>
        <rFont val="Times New Roman"/>
      </rPr>
      <t>Обеспечение безопасности дорожного движения на автомобильных дорогах общего пользования местного значения за счет средств областного бюджета</t>
    </r>
  </si>
  <si>
    <r>
      <rPr>
        <b/>
        <sz val="12"/>
        <rFont val="Times New Roman"/>
      </rPr>
      <t>Мероприятие задачи подпрограммы 4.201:</t>
    </r>
    <r>
      <rPr>
        <sz val="12"/>
        <rFont val="Times New Roman"/>
      </rPr>
      <t xml:space="preserve"> Субсидии на благоустройство города Кашин</t>
    </r>
  </si>
  <si>
    <t>тыс.руб</t>
  </si>
  <si>
    <t>Показатель  1 мероприятия  подпрограммы 3.202:  реализация проекта «Выполнение работ по проведению мероприятий в целях обеспечения безопасности дорожного движения на автомобильных дорогах общего пользования местного значения  в Кашинском муниципальном округе Тверской области»</t>
  </si>
  <si>
    <t>Показатель 2  мероприятия  подпрограммы 3.202:  реализация проекта «Выполнение работ по обустройству освещения пешеходных переходов в г. Кашин Кашинского муниципального округа Тверской области»</t>
  </si>
  <si>
    <t>Подпрограмма 4: Содержание и благоустройство территории Кашинского муниципального округа Тверской области</t>
  </si>
  <si>
    <r>
      <rPr>
        <b/>
        <sz val="12"/>
        <rFont val="Times New Roman"/>
      </rPr>
      <t>Задача  подпрограммы 4.1:</t>
    </r>
    <r>
      <rPr>
        <sz val="12"/>
        <rFont val="Times New Roman"/>
      </rPr>
      <t xml:space="preserve">  Обеспечение и организация уличного освещения </t>
    </r>
  </si>
  <si>
    <r>
      <t>Показатель 1 задачи подпрограммы 4.1</t>
    </r>
    <r>
      <rPr>
        <b/>
        <sz val="12"/>
        <rFont val="Times New Roman"/>
      </rPr>
      <t>:</t>
    </r>
    <r>
      <rPr>
        <sz val="12"/>
        <rFont val="Times New Roman"/>
      </rPr>
      <t>общая протяженность освещенных территорий</t>
    </r>
  </si>
  <si>
    <r>
      <t>Показатель 1 мероприятия  подпрограммы 4.201</t>
    </r>
    <r>
      <rPr>
        <b/>
        <sz val="12"/>
        <rFont val="Times New Roman"/>
      </rPr>
      <t>:</t>
    </r>
    <r>
      <rPr>
        <sz val="12"/>
        <rFont val="Times New Roman"/>
      </rPr>
      <t xml:space="preserve"> количество заключенных соглашений</t>
    </r>
  </si>
  <si>
    <r>
      <rPr>
        <b/>
        <sz val="12"/>
        <color theme="1"/>
        <rFont val="Times New Roman"/>
      </rPr>
      <t>Мероприятие задачи подпрограммы 4.202:</t>
    </r>
    <r>
      <rPr>
        <sz val="12"/>
        <color theme="1"/>
        <rFont val="Times New Roman"/>
      </rPr>
      <t xml:space="preserve"> Приобретение и установка оборудования для детских площадок</t>
    </r>
  </si>
  <si>
    <r>
      <t>Показатель 1 мероприятия  подпрограммы 4.202</t>
    </r>
    <r>
      <rPr>
        <b/>
        <sz val="12"/>
        <rFont val="Times New Roman"/>
      </rPr>
      <t>:Количество оборудованных детских площадок</t>
    </r>
  </si>
  <si>
    <t xml:space="preserve">Приложение к постановлению 
Администрации Кашинского муниципального округа Тверской области
от  22.08.2025 года № 565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</si>
</sst>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;\-0.0"/>
    <numFmt numFmtId="165" formatCode="0;\-0"/>
    <numFmt numFmtId="166" formatCode="0.0"/>
  </numFmts>
  <fonts count="31" x14ac:knownFonts="1">
    <font>
      <sz val="11"/>
      <name val="Calibri"/>
    </font>
    <font>
      <sz val="11"/>
      <color theme="1"/>
      <name val="Calibri"/>
      <scheme val="minor"/>
    </font>
    <font>
      <sz val="11"/>
      <name val="Times New Roman"/>
    </font>
    <font>
      <sz val="14"/>
      <name val="Times New Roman"/>
    </font>
    <font>
      <sz val="12"/>
      <name val="Times New Roman"/>
    </font>
    <font>
      <b/>
      <sz val="14"/>
      <name val="Times New Roman"/>
    </font>
    <font>
      <b/>
      <sz val="12"/>
      <name val="Times New Roman"/>
    </font>
    <font>
      <sz val="14"/>
      <color theme="1"/>
      <name val="Times New Roman"/>
    </font>
    <font>
      <b/>
      <sz val="14"/>
      <color rgb="FF000000"/>
      <name val="Times New Roman"/>
    </font>
    <font>
      <i/>
      <sz val="14"/>
      <name val="Times New Roman"/>
    </font>
    <font>
      <i/>
      <sz val="12"/>
      <name val="Times New Roman"/>
    </font>
    <font>
      <i/>
      <sz val="12"/>
      <color rgb="FF000000"/>
      <name val="Times New Roman"/>
    </font>
    <font>
      <b/>
      <i/>
      <u/>
      <sz val="14"/>
      <name val="Times New Roman"/>
    </font>
    <font>
      <b/>
      <i/>
      <sz val="14"/>
      <name val="Times New Roman"/>
    </font>
    <font>
      <sz val="10"/>
      <name val="Times New Roman"/>
    </font>
    <font>
      <sz val="12"/>
      <color theme="1"/>
      <name val="Times New Roman"/>
    </font>
    <font>
      <sz val="8"/>
      <name val="Times New Roman"/>
    </font>
    <font>
      <sz val="9"/>
      <name val="Times New Roman"/>
    </font>
    <font>
      <b/>
      <sz val="12"/>
      <color theme="1"/>
      <name val="Times New Roman"/>
    </font>
    <font>
      <sz val="12"/>
      <color rgb="FF000000"/>
      <name val="Times New Roman"/>
    </font>
    <font>
      <b/>
      <i/>
      <sz val="12"/>
      <name val="Times New Roman"/>
    </font>
    <font>
      <sz val="12"/>
      <color rgb="FFFF0000"/>
      <name val="Times New Roman"/>
    </font>
    <font>
      <sz val="11"/>
      <color rgb="FFFF0000"/>
      <name val="Times New Roman"/>
    </font>
    <font>
      <sz val="11"/>
      <color rgb="FFFF0000"/>
      <name val="Calibri"/>
    </font>
    <font>
      <sz val="10"/>
      <color theme="1"/>
      <name val="Times New Roman"/>
    </font>
    <font>
      <sz val="14"/>
      <color rgb="FFFFFFFF"/>
      <name val="Times New Roman"/>
    </font>
    <font>
      <sz val="12"/>
      <name val="Times New Roman"/>
    </font>
    <font>
      <u/>
      <sz val="14"/>
      <name val="Times New Roman"/>
    </font>
    <font>
      <sz val="13"/>
      <color theme="1"/>
      <name val="Times New Roman"/>
    </font>
    <font>
      <b/>
      <sz val="12"/>
      <color rgb="FF000000"/>
      <name val="Times New Roman"/>
    </font>
    <font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FFC000"/>
      </patternFill>
    </fill>
    <fill>
      <patternFill patternType="solid">
        <fgColor rgb="FF92D050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0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 applyFill="0" applyBorder="0"/>
  </cellStyleXfs>
  <cellXfs count="258">
    <xf numFmtId="0" fontId="1" fillId="0" borderId="0" xfId="0" applyNumberFormat="1" applyFont="1"/>
    <xf numFmtId="0" fontId="1" fillId="2" borderId="0" xfId="0" applyNumberFormat="1" applyFont="1" applyFill="1"/>
    <xf numFmtId="0" fontId="1" fillId="0" borderId="0" xfId="0" applyNumberFormat="1" applyFont="1" applyAlignment="1">
      <alignment horizontal="center" vertical="center"/>
    </xf>
    <xf numFmtId="0" fontId="1" fillId="3" borderId="0" xfId="0" applyNumberFormat="1" applyFont="1" applyFill="1"/>
    <xf numFmtId="0" fontId="0" fillId="3" borderId="0" xfId="0" applyNumberFormat="1" applyFill="1"/>
    <xf numFmtId="0" fontId="2" fillId="3" borderId="0" xfId="0" applyNumberFormat="1" applyFont="1" applyFill="1"/>
    <xf numFmtId="0" fontId="2" fillId="3" borderId="0" xfId="0" applyNumberFormat="1" applyFont="1" applyFill="1" applyAlignment="1">
      <alignment horizontal="center" vertical="center"/>
    </xf>
    <xf numFmtId="0" fontId="3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left"/>
    </xf>
    <xf numFmtId="0" fontId="1" fillId="3" borderId="0" xfId="0" applyNumberFormat="1" applyFont="1" applyFill="1" applyAlignment="1">
      <alignment horizontal="left"/>
    </xf>
    <xf numFmtId="0" fontId="4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vertical="top" wrapText="1"/>
    </xf>
    <xf numFmtId="0" fontId="4" fillId="4" borderId="1" xfId="0" applyNumberFormat="1" applyFont="1" applyFill="1" applyBorder="1" applyAlignment="1">
      <alignment horizontal="center" vertical="top" wrapText="1"/>
    </xf>
    <xf numFmtId="166" fontId="4" fillId="4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center"/>
    </xf>
    <xf numFmtId="0" fontId="8" fillId="3" borderId="0" xfId="0" applyNumberFormat="1" applyFont="1" applyFill="1"/>
    <xf numFmtId="0" fontId="10" fillId="3" borderId="0" xfId="0" applyNumberFormat="1" applyFont="1" applyFill="1" applyAlignment="1">
      <alignment horizontal="center"/>
    </xf>
    <xf numFmtId="0" fontId="11" fillId="3" borderId="0" xfId="0" applyNumberFormat="1" applyFont="1" applyFill="1" applyAlignment="1">
      <alignment horizontal="center"/>
    </xf>
    <xf numFmtId="0" fontId="11" fillId="3" borderId="0" xfId="0" applyNumberFormat="1" applyFont="1" applyFill="1"/>
    <xf numFmtId="0" fontId="3" fillId="3" borderId="0" xfId="0" applyNumberFormat="1" applyFont="1" applyFill="1"/>
    <xf numFmtId="0" fontId="10" fillId="3" borderId="0" xfId="0" applyNumberFormat="1" applyFont="1" applyFill="1"/>
    <xf numFmtId="0" fontId="12" fillId="3" borderId="0" xfId="0" applyNumberFormat="1" applyFont="1" applyFill="1"/>
    <xf numFmtId="0" fontId="12" fillId="3" borderId="0" xfId="0" applyNumberFormat="1" applyFont="1" applyFill="1" applyAlignment="1">
      <alignment horizontal="center" vertical="center"/>
    </xf>
    <xf numFmtId="0" fontId="13" fillId="3" borderId="0" xfId="0" applyNumberFormat="1" applyFont="1" applyFill="1"/>
    <xf numFmtId="0" fontId="5" fillId="3" borderId="0" xfId="0" applyNumberFormat="1" applyFont="1" applyFill="1"/>
    <xf numFmtId="0" fontId="10" fillId="3" borderId="0" xfId="0" applyNumberFormat="1" applyFont="1" applyFill="1" applyAlignment="1">
      <alignment horizontal="justify" vertical="top" wrapText="1"/>
    </xf>
    <xf numFmtId="0" fontId="11" fillId="3" borderId="0" xfId="0" applyNumberFormat="1" applyFont="1" applyFill="1" applyAlignment="1">
      <alignment horizontal="left" vertical="top"/>
    </xf>
    <xf numFmtId="0" fontId="9" fillId="3" borderId="0" xfId="0" applyNumberFormat="1" applyFont="1" applyFill="1" applyAlignment="1">
      <alignment horizontal="justify" vertical="top" wrapText="1"/>
    </xf>
    <xf numFmtId="0" fontId="9" fillId="3" borderId="0" xfId="0" applyNumberFormat="1" applyFont="1" applyFill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horizontal="center" vertical="center" wrapText="1"/>
    </xf>
    <xf numFmtId="0" fontId="4" fillId="3" borderId="68" xfId="0" applyNumberFormat="1" applyFont="1" applyFill="1" applyBorder="1" applyAlignment="1">
      <alignment horizontal="center" vertical="center" wrapText="1"/>
    </xf>
    <xf numFmtId="0" fontId="4" fillId="4" borderId="69" xfId="0" applyNumberFormat="1" applyFont="1" applyFill="1" applyBorder="1" applyAlignment="1">
      <alignment horizontal="center" vertical="center" wrapText="1"/>
    </xf>
    <xf numFmtId="0" fontId="4" fillId="3" borderId="70" xfId="0" applyNumberFormat="1" applyFont="1" applyFill="1" applyBorder="1" applyAlignment="1">
      <alignment horizontal="center" vertical="center" wrapText="1"/>
    </xf>
    <xf numFmtId="0" fontId="4" fillId="4" borderId="80" xfId="0" applyNumberFormat="1" applyFont="1" applyFill="1" applyBorder="1" applyAlignment="1">
      <alignment horizontal="center" vertical="center" wrapText="1"/>
    </xf>
    <xf numFmtId="0" fontId="4" fillId="4" borderId="91" xfId="0" applyNumberFormat="1" applyFont="1" applyFill="1" applyBorder="1" applyAlignment="1">
      <alignment horizontal="center" vertical="center" wrapText="1"/>
    </xf>
    <xf numFmtId="0" fontId="4" fillId="3" borderId="92" xfId="0" applyNumberFormat="1" applyFont="1" applyFill="1" applyBorder="1" applyAlignment="1">
      <alignment horizontal="center" vertical="center" wrapText="1"/>
    </xf>
    <xf numFmtId="0" fontId="4" fillId="4" borderId="93" xfId="0" applyNumberFormat="1" applyFont="1" applyFill="1" applyBorder="1" applyAlignment="1">
      <alignment horizontal="center" vertical="center" wrapText="1"/>
    </xf>
    <xf numFmtId="0" fontId="4" fillId="4" borderId="70" xfId="0" applyNumberFormat="1" applyFont="1" applyFill="1" applyBorder="1" applyAlignment="1">
      <alignment horizontal="center" vertical="center" wrapText="1"/>
    </xf>
    <xf numFmtId="0" fontId="4" fillId="4" borderId="68" xfId="0" applyNumberFormat="1" applyFont="1" applyFill="1" applyBorder="1" applyAlignment="1">
      <alignment horizontal="center" vertical="center" wrapText="1"/>
    </xf>
    <xf numFmtId="0" fontId="4" fillId="4" borderId="101" xfId="0" applyNumberFormat="1" applyFont="1" applyFill="1" applyBorder="1" applyAlignment="1">
      <alignment horizontal="center" vertical="center" wrapText="1"/>
    </xf>
    <xf numFmtId="0" fontId="4" fillId="4" borderId="102" xfId="0" applyNumberFormat="1" applyFont="1" applyFill="1" applyBorder="1" applyAlignment="1">
      <alignment horizontal="center" vertical="center" wrapText="1"/>
    </xf>
    <xf numFmtId="0" fontId="4" fillId="4" borderId="103" xfId="0" applyNumberFormat="1" applyFont="1" applyFill="1" applyBorder="1" applyAlignment="1">
      <alignment horizontal="center" vertical="center" wrapText="1"/>
    </xf>
    <xf numFmtId="0" fontId="4" fillId="4" borderId="104" xfId="0" applyNumberFormat="1" applyFont="1" applyFill="1" applyBorder="1" applyAlignment="1">
      <alignment horizontal="center" vertical="center" wrapText="1"/>
    </xf>
    <xf numFmtId="0" fontId="4" fillId="4" borderId="105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wrapText="1"/>
    </xf>
    <xf numFmtId="0" fontId="6" fillId="5" borderId="1" xfId="0" applyNumberFormat="1" applyFont="1" applyFill="1" applyBorder="1" applyAlignment="1">
      <alignment horizontal="left" vertical="center" wrapText="1"/>
    </xf>
    <xf numFmtId="166" fontId="18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0" fontId="10" fillId="0" borderId="1" xfId="0" applyNumberFormat="1" applyFont="1" applyBorder="1" applyAlignment="1">
      <alignment vertical="top" wrapText="1"/>
    </xf>
    <xf numFmtId="0" fontId="6" fillId="6" borderId="1" xfId="0" applyNumberFormat="1" applyFont="1" applyFill="1" applyBorder="1" applyAlignment="1">
      <alignment vertical="top" wrapText="1"/>
    </xf>
    <xf numFmtId="166" fontId="6" fillId="4" borderId="1" xfId="0" applyNumberFormat="1" applyFont="1" applyFill="1" applyBorder="1" applyAlignment="1">
      <alignment horizontal="center" vertical="top" wrapText="1"/>
    </xf>
    <xf numFmtId="166" fontId="6" fillId="6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vertical="top" wrapText="1"/>
    </xf>
    <xf numFmtId="166" fontId="4" fillId="5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justify" vertical="top" wrapText="1"/>
    </xf>
    <xf numFmtId="0" fontId="4" fillId="0" borderId="1" xfId="0" applyNumberFormat="1" applyFont="1" applyBorder="1" applyAlignment="1">
      <alignment horizontal="right" vertical="top" wrapText="1"/>
    </xf>
    <xf numFmtId="0" fontId="4" fillId="0" borderId="1" xfId="0" applyNumberFormat="1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right" vertical="top" wrapText="1"/>
    </xf>
    <xf numFmtId="0" fontId="4" fillId="4" borderId="1" xfId="0" applyNumberFormat="1" applyFont="1" applyFill="1" applyBorder="1" applyAlignment="1">
      <alignment horizontal="left" vertical="top" wrapText="1"/>
    </xf>
    <xf numFmtId="0" fontId="4" fillId="7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left" vertical="top" wrapText="1"/>
    </xf>
    <xf numFmtId="0" fontId="19" fillId="4" borderId="1" xfId="0" applyNumberFormat="1" applyFont="1" applyFill="1" applyBorder="1" applyAlignment="1">
      <alignment horizontal="center"/>
    </xf>
    <xf numFmtId="0" fontId="20" fillId="5" borderId="1" xfId="0" applyNumberFormat="1" applyFont="1" applyFill="1" applyBorder="1" applyAlignment="1">
      <alignment vertical="top" wrapText="1"/>
    </xf>
    <xf numFmtId="166" fontId="4" fillId="4" borderId="1" xfId="0" applyNumberFormat="1" applyFont="1" applyFill="1" applyBorder="1" applyAlignment="1">
      <alignment horizontal="center"/>
    </xf>
    <xf numFmtId="166" fontId="4" fillId="4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vertical="top" wrapText="1"/>
    </xf>
    <xf numFmtId="0" fontId="6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left" vertical="top" wrapText="1"/>
    </xf>
    <xf numFmtId="0" fontId="15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vertical="top" wrapText="1"/>
    </xf>
    <xf numFmtId="0" fontId="21" fillId="4" borderId="1" xfId="0" applyNumberFormat="1" applyFont="1" applyFill="1" applyBorder="1" applyAlignment="1">
      <alignment vertical="top" wrapText="1"/>
    </xf>
    <xf numFmtId="0" fontId="4" fillId="3" borderId="1" xfId="0" applyNumberFormat="1" applyFont="1" applyFill="1" applyBorder="1" applyAlignment="1">
      <alignment vertical="top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/>
    </xf>
    <xf numFmtId="166" fontId="4" fillId="5" borderId="1" xfId="0" applyNumberFormat="1" applyFont="1" applyFill="1" applyBorder="1" applyAlignment="1">
      <alignment horizontal="center" vertical="top" wrapText="1"/>
    </xf>
    <xf numFmtId="166" fontId="4" fillId="8" borderId="1" xfId="0" applyNumberFormat="1" applyFont="1" applyFill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vertical="top" wrapText="1"/>
    </xf>
    <xf numFmtId="1" fontId="4" fillId="0" borderId="106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2" fillId="0" borderId="0" xfId="0" applyNumberFormat="1" applyFont="1"/>
    <xf numFmtId="1" fontId="6" fillId="0" borderId="1" xfId="0" applyNumberFormat="1" applyFont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vertical="top" wrapText="1"/>
    </xf>
    <xf numFmtId="0" fontId="18" fillId="0" borderId="1" xfId="0" applyNumberFormat="1" applyFont="1" applyBorder="1" applyAlignment="1">
      <alignment horizontal="left" vertical="top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left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/>
    </xf>
    <xf numFmtId="0" fontId="15" fillId="0" borderId="1" xfId="0" applyNumberFormat="1" applyFont="1" applyBorder="1" applyAlignment="1">
      <alignment horizontal="center" vertical="top" wrapText="1"/>
    </xf>
    <xf numFmtId="166" fontId="15" fillId="0" borderId="1" xfId="0" applyNumberFormat="1" applyFont="1" applyBorder="1" applyAlignment="1">
      <alignment horizontal="center" vertical="top" wrapText="1"/>
    </xf>
    <xf numFmtId="166" fontId="15" fillId="4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/>
    </xf>
    <xf numFmtId="1" fontId="15" fillId="0" borderId="1" xfId="0" applyNumberFormat="1" applyFont="1" applyBorder="1" applyAlignment="1">
      <alignment horizontal="center" vertical="center" wrapText="1"/>
    </xf>
    <xf numFmtId="1" fontId="15" fillId="4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6" fontId="2" fillId="3" borderId="0" xfId="0" applyNumberFormat="1" applyFont="1" applyFill="1"/>
    <xf numFmtId="0" fontId="4" fillId="0" borderId="1" xfId="0" applyNumberFormat="1" applyFont="1" applyBorder="1" applyAlignment="1">
      <alignment horizontal="justify" vertical="top" wrapText="1"/>
    </xf>
    <xf numFmtId="0" fontId="15" fillId="0" borderId="1" xfId="0" applyNumberFormat="1" applyFont="1" applyBorder="1" applyAlignment="1">
      <alignment horizontal="right" vertical="top" wrapText="1"/>
    </xf>
    <xf numFmtId="0" fontId="6" fillId="5" borderId="1" xfId="0" applyNumberFormat="1" applyFont="1" applyFill="1" applyBorder="1" applyAlignment="1">
      <alignment horizontal="center" vertical="center" wrapText="1"/>
    </xf>
    <xf numFmtId="166" fontId="18" fillId="6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6" fontId="22" fillId="4" borderId="0" xfId="0" applyNumberFormat="1" applyFont="1" applyFill="1"/>
    <xf numFmtId="0" fontId="23" fillId="4" borderId="0" xfId="0" applyNumberFormat="1" applyFont="1" applyFill="1"/>
    <xf numFmtId="0" fontId="22" fillId="4" borderId="0" xfId="0" applyNumberFormat="1" applyFont="1" applyFill="1"/>
    <xf numFmtId="0" fontId="1" fillId="4" borderId="0" xfId="0" applyNumberFormat="1" applyFont="1" applyFill="1"/>
    <xf numFmtId="2" fontId="2" fillId="3" borderId="0" xfId="0" applyNumberFormat="1" applyFont="1" applyFill="1"/>
    <xf numFmtId="2" fontId="4" fillId="4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left" vertical="top" wrapText="1"/>
    </xf>
    <xf numFmtId="0" fontId="4" fillId="5" borderId="1" xfId="0" applyNumberFormat="1" applyFont="1" applyFill="1" applyBorder="1" applyAlignment="1">
      <alignment horizontal="left" vertical="top" wrapText="1"/>
    </xf>
    <xf numFmtId="166" fontId="0" fillId="3" borderId="0" xfId="0" applyNumberFormat="1" applyFill="1"/>
    <xf numFmtId="0" fontId="15" fillId="3" borderId="0" xfId="0" applyNumberFormat="1" applyFont="1" applyFill="1"/>
    <xf numFmtId="4" fontId="4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4" fillId="5" borderId="1" xfId="0" applyNumberFormat="1" applyFont="1" applyFill="1" applyBorder="1" applyAlignment="1">
      <alignment horizontal="center" vertical="top" wrapText="1"/>
    </xf>
    <xf numFmtId="166" fontId="6" fillId="5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/>
    </xf>
    <xf numFmtId="0" fontId="0" fillId="3" borderId="1" xfId="0" applyNumberFormat="1" applyFill="1" applyBorder="1"/>
    <xf numFmtId="0" fontId="1" fillId="2" borderId="0" xfId="0" applyNumberFormat="1" applyFont="1" applyFill="1" applyAlignment="1">
      <alignment horizontal="center"/>
    </xf>
    <xf numFmtId="0" fontId="0" fillId="3" borderId="80" xfId="0" applyNumberFormat="1" applyFill="1" applyBorder="1"/>
    <xf numFmtId="166" fontId="4" fillId="6" borderId="1" xfId="0" applyNumberFormat="1" applyFont="1" applyFill="1" applyBorder="1" applyAlignment="1">
      <alignment horizontal="center" vertical="center" wrapText="1"/>
    </xf>
    <xf numFmtId="166" fontId="15" fillId="6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vertical="top" wrapText="1"/>
    </xf>
    <xf numFmtId="1" fontId="4" fillId="4" borderId="1" xfId="0" applyNumberFormat="1" applyFont="1" applyFill="1" applyBorder="1" applyAlignment="1">
      <alignment horizontal="center" vertical="top" wrapText="1"/>
    </xf>
    <xf numFmtId="0" fontId="24" fillId="0" borderId="0" xfId="0" applyNumberFormat="1" applyFont="1" applyAlignment="1">
      <alignment vertical="center"/>
    </xf>
    <xf numFmtId="0" fontId="25" fillId="0" borderId="0" xfId="0" applyNumberFormat="1" applyFont="1" applyAlignment="1">
      <alignment vertical="center"/>
    </xf>
    <xf numFmtId="0" fontId="15" fillId="4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 vertical="top" wrapText="1"/>
    </xf>
    <xf numFmtId="0" fontId="6" fillId="6" borderId="1" xfId="0" applyNumberFormat="1" applyFont="1" applyFill="1" applyBorder="1" applyAlignment="1">
      <alignment horizontal="justify" vertical="top" wrapText="1"/>
    </xf>
    <xf numFmtId="0" fontId="15" fillId="0" borderId="1" xfId="0" applyNumberFormat="1" applyFont="1" applyBorder="1" applyAlignment="1">
      <alignment vertical="top" wrapText="1"/>
    </xf>
    <xf numFmtId="0" fontId="7" fillId="0" borderId="0" xfId="0" applyNumberFormat="1" applyFont="1" applyAlignment="1">
      <alignment horizontal="center" wrapText="1"/>
    </xf>
    <xf numFmtId="0" fontId="5" fillId="3" borderId="0" xfId="0" applyNumberFormat="1" applyFont="1" applyFill="1" applyAlignment="1">
      <alignment horizontal="center" vertical="top"/>
    </xf>
    <xf numFmtId="0" fontId="5" fillId="3" borderId="0" xfId="0" applyNumberFormat="1" applyFont="1" applyFill="1" applyAlignment="1">
      <alignment horizontal="center"/>
    </xf>
    <xf numFmtId="0" fontId="9" fillId="3" borderId="0" xfId="0" applyNumberFormat="1" applyFont="1" applyFill="1" applyAlignment="1">
      <alignment horizontal="center" vertical="center"/>
    </xf>
    <xf numFmtId="0" fontId="10" fillId="3" borderId="0" xfId="0" applyNumberFormat="1" applyFont="1" applyFill="1" applyAlignment="1">
      <alignment horizontal="center"/>
    </xf>
    <xf numFmtId="0" fontId="5" fillId="0" borderId="0" xfId="0" applyNumberFormat="1" applyFont="1" applyAlignment="1">
      <alignment horizontal="center"/>
    </xf>
    <xf numFmtId="0" fontId="9" fillId="3" borderId="0" xfId="0" applyNumberFormat="1" applyFont="1" applyFill="1" applyAlignment="1">
      <alignment horizontal="left" vertical="top" wrapText="1"/>
    </xf>
    <xf numFmtId="0" fontId="1" fillId="4" borderId="0" xfId="0" applyNumberFormat="1" applyFont="1" applyFill="1" applyAlignment="1">
      <alignment horizontal="center"/>
    </xf>
    <xf numFmtId="0" fontId="17" fillId="4" borderId="1" xfId="0" applyNumberFormat="1" applyFont="1" applyFill="1" applyBorder="1" applyAlignment="1">
      <alignment horizontal="center" vertical="center" wrapText="1"/>
    </xf>
    <xf numFmtId="0" fontId="17" fillId="4" borderId="86" xfId="0" applyNumberFormat="1" applyFont="1" applyFill="1" applyBorder="1" applyAlignment="1">
      <alignment horizontal="center" vertical="center" wrapText="1"/>
    </xf>
    <xf numFmtId="0" fontId="17" fillId="4" borderId="87" xfId="0" applyNumberFormat="1" applyFont="1" applyFill="1" applyBorder="1" applyAlignment="1">
      <alignment horizontal="center" vertical="center" wrapText="1"/>
    </xf>
    <xf numFmtId="0" fontId="17" fillId="4" borderId="88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4" borderId="85" xfId="0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0" fontId="4" fillId="4" borderId="3" xfId="0" applyNumberFormat="1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0" fontId="4" fillId="4" borderId="5" xfId="0" applyNumberFormat="1" applyFont="1" applyFill="1" applyBorder="1" applyAlignment="1">
      <alignment horizontal="center" vertical="center" wrapText="1"/>
    </xf>
    <xf numFmtId="0" fontId="4" fillId="4" borderId="6" xfId="0" applyNumberFormat="1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>
      <alignment horizontal="center" vertical="center" wrapText="1"/>
    </xf>
    <xf numFmtId="0" fontId="4" fillId="4" borderId="8" xfId="0" applyNumberFormat="1" applyFont="1" applyFill="1" applyBorder="1" applyAlignment="1">
      <alignment horizontal="center" vertical="center" wrapText="1"/>
    </xf>
    <xf numFmtId="0" fontId="4" fillId="4" borderId="9" xfId="0" applyNumberFormat="1" applyFont="1" applyFill="1" applyBorder="1" applyAlignment="1">
      <alignment horizontal="center" vertical="center" wrapText="1"/>
    </xf>
    <xf numFmtId="0" fontId="4" fillId="4" borderId="10" xfId="0" applyNumberFormat="1" applyFont="1" applyFill="1" applyBorder="1" applyAlignment="1">
      <alignment horizontal="center" vertical="center" wrapText="1"/>
    </xf>
    <xf numFmtId="0" fontId="4" fillId="4" borderId="11" xfId="0" applyNumberFormat="1" applyFont="1" applyFill="1" applyBorder="1" applyAlignment="1">
      <alignment horizontal="center" vertical="center" wrapText="1"/>
    </xf>
    <xf numFmtId="0" fontId="4" fillId="4" borderId="12" xfId="0" applyNumberFormat="1" applyFont="1" applyFill="1" applyBorder="1" applyAlignment="1">
      <alignment horizontal="center" vertical="center" wrapText="1"/>
    </xf>
    <xf numFmtId="0" fontId="4" fillId="4" borderId="13" xfId="0" applyNumberFormat="1" applyFont="1" applyFill="1" applyBorder="1" applyAlignment="1">
      <alignment horizontal="center" vertical="center" wrapText="1"/>
    </xf>
    <xf numFmtId="0" fontId="4" fillId="4" borderId="14" xfId="0" applyNumberFormat="1" applyFont="1" applyFill="1" applyBorder="1" applyAlignment="1">
      <alignment horizontal="center" vertical="center" wrapText="1"/>
    </xf>
    <xf numFmtId="0" fontId="4" fillId="4" borderId="15" xfId="0" applyNumberFormat="1" applyFont="1" applyFill="1" applyBorder="1" applyAlignment="1">
      <alignment horizontal="center" vertical="center" wrapText="1"/>
    </xf>
    <xf numFmtId="0" fontId="4" fillId="4" borderId="16" xfId="0" applyNumberFormat="1" applyFont="1" applyFill="1" applyBorder="1" applyAlignment="1">
      <alignment horizontal="center" vertical="center" wrapText="1"/>
    </xf>
    <xf numFmtId="0" fontId="4" fillId="4" borderId="17" xfId="0" applyNumberFormat="1" applyFont="1" applyFill="1" applyBorder="1" applyAlignment="1">
      <alignment horizontal="center" vertical="center" wrapText="1"/>
    </xf>
    <xf numFmtId="0" fontId="4" fillId="4" borderId="18" xfId="0" applyNumberFormat="1" applyFont="1" applyFill="1" applyBorder="1" applyAlignment="1">
      <alignment horizontal="center" vertical="center" wrapText="1"/>
    </xf>
    <xf numFmtId="0" fontId="4" fillId="4" borderId="19" xfId="0" applyNumberFormat="1" applyFont="1" applyFill="1" applyBorder="1" applyAlignment="1">
      <alignment horizontal="center" vertical="center" wrapText="1"/>
    </xf>
    <xf numFmtId="0" fontId="4" fillId="4" borderId="29" xfId="0" applyNumberFormat="1" applyFont="1" applyFill="1" applyBorder="1" applyAlignment="1">
      <alignment horizontal="center" vertical="center" wrapText="1"/>
    </xf>
    <xf numFmtId="0" fontId="4" fillId="4" borderId="30" xfId="0" applyNumberFormat="1" applyFont="1" applyFill="1" applyBorder="1" applyAlignment="1">
      <alignment horizontal="center" vertical="center" wrapText="1"/>
    </xf>
    <xf numFmtId="0" fontId="4" fillId="4" borderId="31" xfId="0" applyNumberFormat="1" applyFont="1" applyFill="1" applyBorder="1" applyAlignment="1">
      <alignment horizontal="center" vertical="center" wrapText="1"/>
    </xf>
    <xf numFmtId="0" fontId="4" fillId="4" borderId="32" xfId="0" applyNumberFormat="1" applyFont="1" applyFill="1" applyBorder="1" applyAlignment="1">
      <alignment horizontal="center" vertical="center" wrapText="1"/>
    </xf>
    <xf numFmtId="0" fontId="4" fillId="4" borderId="33" xfId="0" applyNumberFormat="1" applyFont="1" applyFill="1" applyBorder="1" applyAlignment="1">
      <alignment horizontal="center" vertical="center" wrapText="1"/>
    </xf>
    <xf numFmtId="0" fontId="4" fillId="4" borderId="34" xfId="0" applyNumberFormat="1" applyFont="1" applyFill="1" applyBorder="1" applyAlignment="1">
      <alignment horizontal="center" vertical="center" wrapText="1"/>
    </xf>
    <xf numFmtId="0" fontId="4" fillId="4" borderId="35" xfId="0" applyNumberFormat="1" applyFont="1" applyFill="1" applyBorder="1" applyAlignment="1">
      <alignment horizontal="center" vertical="center" wrapText="1"/>
    </xf>
    <xf numFmtId="0" fontId="4" fillId="4" borderId="36" xfId="0" applyNumberFormat="1" applyFont="1" applyFill="1" applyBorder="1" applyAlignment="1">
      <alignment horizontal="center" vertical="center" wrapText="1"/>
    </xf>
    <xf numFmtId="0" fontId="4" fillId="4" borderId="55" xfId="0" applyNumberFormat="1" applyFont="1" applyFill="1" applyBorder="1" applyAlignment="1">
      <alignment horizontal="center" vertical="center" wrapText="1"/>
    </xf>
    <xf numFmtId="0" fontId="4" fillId="4" borderId="0" xfId="0" applyNumberFormat="1" applyFont="1" applyFill="1" applyAlignment="1">
      <alignment horizontal="center" vertical="center" wrapText="1"/>
    </xf>
    <xf numFmtId="0" fontId="4" fillId="4" borderId="56" xfId="0" applyNumberFormat="1" applyFont="1" applyFill="1" applyBorder="1" applyAlignment="1">
      <alignment horizontal="center" vertical="center" wrapText="1"/>
    </xf>
    <xf numFmtId="0" fontId="4" fillId="4" borderId="57" xfId="0" applyNumberFormat="1" applyFont="1" applyFill="1" applyBorder="1" applyAlignment="1">
      <alignment horizontal="center" vertical="center" wrapText="1"/>
    </xf>
    <xf numFmtId="0" fontId="4" fillId="4" borderId="41" xfId="0" applyNumberFormat="1" applyFont="1" applyFill="1" applyBorder="1" applyAlignment="1">
      <alignment horizontal="center" vertical="center" wrapText="1"/>
    </xf>
    <xf numFmtId="0" fontId="4" fillId="4" borderId="42" xfId="0" applyNumberFormat="1" applyFont="1" applyFill="1" applyBorder="1" applyAlignment="1">
      <alignment horizontal="center" vertical="center" wrapText="1"/>
    </xf>
    <xf numFmtId="0" fontId="4" fillId="4" borderId="43" xfId="0" applyNumberFormat="1" applyFont="1" applyFill="1" applyBorder="1" applyAlignment="1">
      <alignment horizontal="center" vertical="center" wrapText="1"/>
    </xf>
    <xf numFmtId="0" fontId="4" fillId="4" borderId="44" xfId="0" applyNumberFormat="1" applyFont="1" applyFill="1" applyBorder="1" applyAlignment="1">
      <alignment horizontal="center" vertical="center" wrapText="1"/>
    </xf>
    <xf numFmtId="0" fontId="4" fillId="4" borderId="45" xfId="0" applyNumberFormat="1" applyFont="1" applyFill="1" applyBorder="1" applyAlignment="1">
      <alignment horizontal="center" vertical="center" wrapText="1"/>
    </xf>
    <xf numFmtId="0" fontId="4" fillId="4" borderId="46" xfId="0" applyNumberFormat="1" applyFont="1" applyFill="1" applyBorder="1" applyAlignment="1">
      <alignment horizontal="center" vertical="center" wrapText="1"/>
    </xf>
    <xf numFmtId="0" fontId="4" fillId="4" borderId="47" xfId="0" applyNumberFormat="1" applyFont="1" applyFill="1" applyBorder="1" applyAlignment="1">
      <alignment horizontal="center" vertical="center" wrapText="1"/>
    </xf>
    <xf numFmtId="0" fontId="4" fillId="4" borderId="48" xfId="0" applyNumberFormat="1" applyFont="1" applyFill="1" applyBorder="1" applyAlignment="1">
      <alignment horizontal="center" vertical="center" wrapText="1"/>
    </xf>
    <xf numFmtId="0" fontId="4" fillId="4" borderId="49" xfId="0" applyNumberFormat="1" applyFont="1" applyFill="1" applyBorder="1" applyAlignment="1">
      <alignment horizontal="center" vertical="center" wrapText="1"/>
    </xf>
    <xf numFmtId="0" fontId="4" fillId="4" borderId="50" xfId="0" applyNumberFormat="1" applyFont="1" applyFill="1" applyBorder="1" applyAlignment="1">
      <alignment horizontal="center" vertical="center" wrapText="1"/>
    </xf>
    <xf numFmtId="0" fontId="4" fillId="4" borderId="54" xfId="0" applyNumberFormat="1" applyFont="1" applyFill="1" applyBorder="1" applyAlignment="1">
      <alignment horizontal="center" vertical="center" wrapText="1"/>
    </xf>
    <xf numFmtId="0" fontId="4" fillId="4" borderId="67" xfId="0" applyNumberFormat="1" applyFont="1" applyFill="1" applyBorder="1" applyAlignment="1">
      <alignment horizontal="center" vertical="center" wrapText="1"/>
    </xf>
    <xf numFmtId="0" fontId="4" fillId="4" borderId="90" xfId="0" applyNumberFormat="1" applyFont="1" applyFill="1" applyBorder="1" applyAlignment="1">
      <alignment horizontal="center" vertical="center" wrapText="1"/>
    </xf>
    <xf numFmtId="0" fontId="4" fillId="4" borderId="53" xfId="0" applyNumberFormat="1" applyFont="1" applyFill="1" applyBorder="1" applyAlignment="1">
      <alignment horizontal="center" vertical="center" wrapText="1"/>
    </xf>
    <xf numFmtId="0" fontId="4" fillId="4" borderId="66" xfId="0" applyNumberFormat="1" applyFont="1" applyFill="1" applyBorder="1" applyAlignment="1">
      <alignment horizontal="center" vertical="center" wrapText="1"/>
    </xf>
    <xf numFmtId="0" fontId="4" fillId="4" borderId="89" xfId="0" applyNumberFormat="1" applyFont="1" applyFill="1" applyBorder="1" applyAlignment="1">
      <alignment horizontal="center" vertical="center" wrapText="1"/>
    </xf>
    <xf numFmtId="0" fontId="4" fillId="4" borderId="20" xfId="0" applyNumberFormat="1" applyFont="1" applyFill="1" applyBorder="1" applyAlignment="1">
      <alignment horizontal="center" vertical="center" wrapText="1"/>
    </xf>
    <xf numFmtId="0" fontId="4" fillId="4" borderId="21" xfId="0" applyNumberFormat="1" applyFont="1" applyFill="1" applyBorder="1" applyAlignment="1">
      <alignment horizontal="center" vertical="center" wrapText="1"/>
    </xf>
    <xf numFmtId="0" fontId="4" fillId="4" borderId="22" xfId="0" applyNumberFormat="1" applyFont="1" applyFill="1" applyBorder="1" applyAlignment="1">
      <alignment horizontal="center" vertical="center" wrapText="1"/>
    </xf>
    <xf numFmtId="0" fontId="4" fillId="4" borderId="23" xfId="0" applyNumberFormat="1" applyFont="1" applyFill="1" applyBorder="1" applyAlignment="1">
      <alignment horizontal="center" vertical="center" wrapText="1"/>
    </xf>
    <xf numFmtId="0" fontId="4" fillId="4" borderId="24" xfId="0" applyNumberFormat="1" applyFont="1" applyFill="1" applyBorder="1" applyAlignment="1">
      <alignment horizontal="center" vertical="center" wrapText="1"/>
    </xf>
    <xf numFmtId="0" fontId="4" fillId="4" borderId="25" xfId="0" applyNumberFormat="1" applyFont="1" applyFill="1" applyBorder="1" applyAlignment="1">
      <alignment horizontal="center" vertical="center" wrapText="1"/>
    </xf>
    <xf numFmtId="0" fontId="4" fillId="4" borderId="26" xfId="0" applyNumberFormat="1" applyFont="1" applyFill="1" applyBorder="1" applyAlignment="1">
      <alignment horizontal="center" vertical="center" wrapText="1"/>
    </xf>
    <xf numFmtId="0" fontId="4" fillId="4" borderId="27" xfId="0" applyNumberFormat="1" applyFont="1" applyFill="1" applyBorder="1" applyAlignment="1">
      <alignment horizontal="center" vertical="center" wrapText="1"/>
    </xf>
    <xf numFmtId="0" fontId="4" fillId="4" borderId="28" xfId="0" applyNumberFormat="1" applyFont="1" applyFill="1" applyBorder="1" applyAlignment="1">
      <alignment horizontal="center" vertical="center" wrapText="1"/>
    </xf>
    <xf numFmtId="0" fontId="4" fillId="4" borderId="51" xfId="0" applyNumberFormat="1" applyFont="1" applyFill="1" applyBorder="1" applyAlignment="1">
      <alignment horizontal="center" vertical="center" wrapText="1"/>
    </xf>
    <xf numFmtId="0" fontId="4" fillId="4" borderId="52" xfId="0" applyNumberFormat="1" applyFont="1" applyFill="1" applyBorder="1" applyAlignment="1">
      <alignment horizontal="center" vertical="center" wrapText="1"/>
    </xf>
    <xf numFmtId="0" fontId="4" fillId="4" borderId="64" xfId="0" applyNumberFormat="1" applyFont="1" applyFill="1" applyBorder="1" applyAlignment="1">
      <alignment horizontal="center" vertical="center" wrapText="1"/>
    </xf>
    <xf numFmtId="0" fontId="4" fillId="4" borderId="65" xfId="0" applyNumberFormat="1" applyFont="1" applyFill="1" applyBorder="1" applyAlignment="1">
      <alignment horizontal="center" vertical="center" wrapText="1"/>
    </xf>
    <xf numFmtId="0" fontId="4" fillId="4" borderId="100" xfId="0" applyNumberFormat="1" applyFont="1" applyFill="1" applyBorder="1" applyAlignment="1">
      <alignment horizontal="center" vertical="center" wrapText="1"/>
    </xf>
    <xf numFmtId="0" fontId="15" fillId="4" borderId="1" xfId="0" applyNumberFormat="1" applyFont="1" applyFill="1" applyBorder="1" applyAlignment="1">
      <alignment horizontal="center" vertical="center" wrapText="1"/>
    </xf>
    <xf numFmtId="0" fontId="15" fillId="4" borderId="99" xfId="0" applyNumberFormat="1" applyFont="1" applyFill="1" applyBorder="1" applyAlignment="1">
      <alignment horizontal="center" vertical="center" wrapText="1"/>
    </xf>
    <xf numFmtId="0" fontId="15" fillId="4" borderId="98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97" xfId="0" applyNumberFormat="1" applyFont="1" applyBorder="1" applyAlignment="1">
      <alignment horizontal="center" vertical="center" wrapText="1"/>
    </xf>
    <xf numFmtId="0" fontId="4" fillId="0" borderId="96" xfId="0" applyNumberFormat="1" applyFont="1" applyBorder="1" applyAlignment="1">
      <alignment horizontal="center" vertical="center" wrapText="1"/>
    </xf>
    <xf numFmtId="0" fontId="4" fillId="0" borderId="95" xfId="0" applyNumberFormat="1" applyFont="1" applyBorder="1" applyAlignment="1">
      <alignment horizontal="center" vertical="center" wrapText="1"/>
    </xf>
    <xf numFmtId="0" fontId="4" fillId="4" borderId="94" xfId="0" applyNumberFormat="1" applyFont="1" applyFill="1" applyBorder="1" applyAlignment="1">
      <alignment horizontal="center" vertical="center" wrapText="1"/>
    </xf>
    <xf numFmtId="0" fontId="4" fillId="4" borderId="80" xfId="0" applyNumberFormat="1" applyFont="1" applyFill="1" applyBorder="1" applyAlignment="1">
      <alignment horizontal="center" vertical="center" wrapText="1"/>
    </xf>
    <xf numFmtId="0" fontId="4" fillId="4" borderId="81" xfId="0" applyNumberFormat="1" applyFont="1" applyFill="1" applyBorder="1" applyAlignment="1">
      <alignment horizontal="center" vertical="center" wrapText="1"/>
    </xf>
    <xf numFmtId="0" fontId="4" fillId="4" borderId="82" xfId="0" applyNumberFormat="1" applyFont="1" applyFill="1" applyBorder="1" applyAlignment="1">
      <alignment horizontal="center" vertical="center" wrapText="1"/>
    </xf>
    <xf numFmtId="0" fontId="4" fillId="4" borderId="83" xfId="0" applyNumberFormat="1" applyFont="1" applyFill="1" applyBorder="1" applyAlignment="1">
      <alignment horizontal="center" vertical="center" wrapText="1"/>
    </xf>
    <xf numFmtId="0" fontId="4" fillId="4" borderId="84" xfId="0" applyNumberFormat="1" applyFont="1" applyFill="1" applyBorder="1" applyAlignment="1">
      <alignment horizontal="center" vertical="center" wrapText="1"/>
    </xf>
    <xf numFmtId="0" fontId="17" fillId="4" borderId="79" xfId="0" applyNumberFormat="1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6" fillId="4" borderId="78" xfId="0" applyNumberFormat="1" applyFont="1" applyFill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horizontal="center" vertical="center" wrapText="1"/>
    </xf>
    <xf numFmtId="0" fontId="14" fillId="4" borderId="40" xfId="0" applyNumberFormat="1" applyFont="1" applyFill="1" applyBorder="1" applyAlignment="1">
      <alignment horizontal="center" vertical="center" wrapText="1"/>
    </xf>
    <xf numFmtId="0" fontId="14" fillId="4" borderId="62" xfId="0" applyNumberFormat="1" applyFont="1" applyFill="1" applyBorder="1" applyAlignment="1">
      <alignment horizontal="center" vertical="center" wrapText="1"/>
    </xf>
    <xf numFmtId="0" fontId="14" fillId="4" borderId="63" xfId="0" applyNumberFormat="1" applyFont="1" applyFill="1" applyBorder="1" applyAlignment="1">
      <alignment horizontal="center" vertical="center" wrapText="1"/>
    </xf>
    <xf numFmtId="0" fontId="14" fillId="4" borderId="76" xfId="0" applyNumberFormat="1" applyFont="1" applyFill="1" applyBorder="1" applyAlignment="1">
      <alignment horizontal="center" vertical="center" wrapText="1"/>
    </xf>
    <xf numFmtId="0" fontId="14" fillId="4" borderId="77" xfId="0" applyNumberFormat="1" applyFont="1" applyFill="1" applyBorder="1" applyAlignment="1">
      <alignment horizontal="center" vertical="center" wrapText="1"/>
    </xf>
    <xf numFmtId="0" fontId="4" fillId="4" borderId="39" xfId="0" applyNumberFormat="1" applyFont="1" applyFill="1" applyBorder="1" applyAlignment="1">
      <alignment horizontal="center" vertical="center" wrapText="1"/>
    </xf>
    <xf numFmtId="0" fontId="4" fillId="4" borderId="60" xfId="0" applyNumberFormat="1" applyFont="1" applyFill="1" applyBorder="1" applyAlignment="1">
      <alignment horizontal="center" vertical="center" wrapText="1"/>
    </xf>
    <xf numFmtId="0" fontId="4" fillId="4" borderId="61" xfId="0" applyNumberFormat="1" applyFont="1" applyFill="1" applyBorder="1" applyAlignment="1">
      <alignment horizontal="center" vertical="center" wrapText="1"/>
    </xf>
    <xf numFmtId="0" fontId="4" fillId="4" borderId="74" xfId="0" applyNumberFormat="1" applyFont="1" applyFill="1" applyBorder="1" applyAlignment="1">
      <alignment horizontal="center" vertical="center" wrapText="1"/>
    </xf>
    <xf numFmtId="0" fontId="4" fillId="4" borderId="75" xfId="0" applyNumberFormat="1" applyFont="1" applyFill="1" applyBorder="1" applyAlignment="1">
      <alignment horizontal="center" vertical="center" wrapText="1"/>
    </xf>
    <xf numFmtId="0" fontId="4" fillId="4" borderId="37" xfId="0" applyNumberFormat="1" applyFont="1" applyFill="1" applyBorder="1" applyAlignment="1">
      <alignment horizontal="center" vertical="center" wrapText="1"/>
    </xf>
    <xf numFmtId="0" fontId="4" fillId="4" borderId="38" xfId="0" applyNumberFormat="1" applyFont="1" applyFill="1" applyBorder="1" applyAlignment="1">
      <alignment horizontal="center" vertical="center" wrapText="1"/>
    </xf>
    <xf numFmtId="0" fontId="4" fillId="4" borderId="58" xfId="0" applyNumberFormat="1" applyFont="1" applyFill="1" applyBorder="1" applyAlignment="1">
      <alignment horizontal="center" vertical="center" wrapText="1"/>
    </xf>
    <xf numFmtId="0" fontId="4" fillId="4" borderId="59" xfId="0" applyNumberFormat="1" applyFont="1" applyFill="1" applyBorder="1" applyAlignment="1">
      <alignment horizontal="center" vertical="center" wrapText="1"/>
    </xf>
    <xf numFmtId="0" fontId="4" fillId="4" borderId="71" xfId="0" applyNumberFormat="1" applyFont="1" applyFill="1" applyBorder="1" applyAlignment="1">
      <alignment horizontal="center" vertical="center" wrapText="1"/>
    </xf>
    <xf numFmtId="0" fontId="4" fillId="4" borderId="72" xfId="0" applyNumberFormat="1" applyFont="1" applyFill="1" applyBorder="1" applyAlignment="1">
      <alignment horizontal="center" vertical="center" wrapText="1"/>
    </xf>
    <xf numFmtId="0" fontId="4" fillId="4" borderId="73" xfId="0" applyNumberFormat="1" applyFont="1" applyFill="1" applyBorder="1" applyAlignment="1">
      <alignment horizontal="center" vertical="center" wrapText="1"/>
    </xf>
    <xf numFmtId="166" fontId="26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30" fillId="3" borderId="0" xfId="0" applyNumberFormat="1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427"/>
  <sheetViews>
    <sheetView tabSelected="1" topLeftCell="O1" workbookViewId="0">
      <pane ySplit="1" topLeftCell="A2" activePane="bottomLeft" state="frozen"/>
      <selection pane="bottomLeft" activeCell="AC4" sqref="AC4"/>
    </sheetView>
  </sheetViews>
  <sheetFormatPr defaultColWidth="9.140625" defaultRowHeight="15" x14ac:dyDescent="0.25"/>
  <cols>
    <col min="1" max="1" width="4.7109375" customWidth="1"/>
    <col min="2" max="2" width="5.140625" customWidth="1"/>
    <col min="3" max="6" width="4.42578125" style="1" customWidth="1"/>
    <col min="7" max="7" width="5" style="1" customWidth="1"/>
    <col min="8" max="8" width="4.42578125" style="1" customWidth="1"/>
    <col min="9" max="14" width="4.42578125" customWidth="1"/>
    <col min="15" max="15" width="4.5703125" customWidth="1"/>
    <col min="16" max="16" width="4.28515625" customWidth="1"/>
    <col min="17" max="18" width="4.85546875" customWidth="1"/>
    <col min="19" max="19" width="4.5703125" customWidth="1"/>
    <col min="20" max="20" width="4.85546875" style="2" customWidth="1"/>
    <col min="21" max="21" width="4.5703125" style="2" customWidth="1"/>
    <col min="22" max="24" width="4.85546875" style="2" customWidth="1"/>
    <col min="25" max="25" width="5" style="2" customWidth="1"/>
    <col min="26" max="26" width="4.85546875" style="2" customWidth="1"/>
    <col min="27" max="27" width="4.5703125" style="2" customWidth="1"/>
    <col min="28" max="28" width="60.7109375" customWidth="1"/>
    <col min="29" max="29" width="11.7109375" customWidth="1"/>
    <col min="30" max="30" width="20" hidden="1" customWidth="1"/>
    <col min="31" max="31" width="10.85546875" hidden="1" customWidth="1"/>
    <col min="32" max="32" width="10.7109375" hidden="1" customWidth="1"/>
    <col min="33" max="34" width="16.42578125" customWidth="1"/>
    <col min="35" max="35" width="13.5703125" customWidth="1"/>
    <col min="36" max="36" width="11" customWidth="1"/>
    <col min="37" max="37" width="10.85546875" customWidth="1"/>
    <col min="38" max="38" width="11" customWidth="1"/>
    <col min="39" max="39" width="11.5703125" customWidth="1"/>
    <col min="40" max="40" width="5.42578125" style="3" customWidth="1"/>
    <col min="41" max="41" width="1.7109375" style="3" customWidth="1"/>
    <col min="42" max="84" width="9.140625" style="3" customWidth="1"/>
  </cols>
  <sheetData>
    <row r="1" spans="1:42" ht="18.75" x14ac:dyDescent="0.3">
      <c r="A1" s="4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  <c r="AB1" s="7"/>
      <c r="AC1" s="5"/>
      <c r="AD1" s="7"/>
      <c r="AE1" s="7"/>
      <c r="AF1" s="7"/>
      <c r="AG1" s="7"/>
      <c r="AH1" s="7"/>
      <c r="AI1" s="7"/>
      <c r="AJ1" s="7"/>
      <c r="AK1" s="7"/>
      <c r="AL1" s="7"/>
      <c r="AN1" s="8"/>
      <c r="AO1" s="9"/>
    </row>
    <row r="2" spans="1:42" ht="18.75" x14ac:dyDescent="0.3">
      <c r="A2" s="4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  <c r="U2" s="6"/>
      <c r="V2" s="6"/>
      <c r="W2" s="6"/>
      <c r="X2" s="6"/>
      <c r="Y2" s="6"/>
      <c r="Z2" s="6"/>
      <c r="AB2" s="7"/>
      <c r="AC2" s="5"/>
      <c r="AD2" s="7"/>
      <c r="AE2" s="7"/>
      <c r="AF2" s="7"/>
      <c r="AG2" s="7"/>
      <c r="AH2" s="7"/>
      <c r="AI2" s="7"/>
      <c r="AJ2" s="7"/>
      <c r="AK2" s="7"/>
      <c r="AL2" s="7"/>
      <c r="AN2" s="8"/>
      <c r="AO2" s="9"/>
    </row>
    <row r="3" spans="1:42" ht="90.75" customHeight="1" x14ac:dyDescent="0.3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B3" s="7"/>
      <c r="AC3" s="5"/>
      <c r="AD3" s="7"/>
      <c r="AE3" s="7"/>
      <c r="AF3" s="7"/>
      <c r="AG3" s="7"/>
      <c r="AH3" s="257" t="s">
        <v>237</v>
      </c>
      <c r="AI3" s="257"/>
      <c r="AJ3" s="257"/>
      <c r="AK3" s="257"/>
      <c r="AL3" s="257"/>
      <c r="AN3" s="8"/>
      <c r="AO3" s="9"/>
    </row>
    <row r="4" spans="1:42" ht="88.5" customHeight="1" x14ac:dyDescent="0.25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  <c r="AB4" s="5"/>
      <c r="AC4" s="5"/>
      <c r="AD4" s="147" t="s">
        <v>0</v>
      </c>
      <c r="AE4" s="147"/>
      <c r="AF4" s="147"/>
      <c r="AG4" s="147"/>
      <c r="AH4" s="147"/>
      <c r="AI4" s="147"/>
      <c r="AJ4" s="147"/>
      <c r="AK4" s="147"/>
      <c r="AL4" s="147"/>
      <c r="AM4" s="147"/>
      <c r="AN4" s="8"/>
      <c r="AO4" s="9"/>
    </row>
    <row r="5" spans="1:42" ht="25.5" customHeight="1" x14ac:dyDescent="0.25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"/>
      <c r="U5" s="6"/>
      <c r="V5" s="6"/>
      <c r="W5" s="6"/>
      <c r="X5" s="6"/>
      <c r="Y5" s="6"/>
      <c r="Z5" s="6"/>
      <c r="AA5" s="6"/>
      <c r="AB5" s="5"/>
      <c r="AC5" s="5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8"/>
      <c r="AO5" s="9"/>
    </row>
    <row r="6" spans="1:42" s="3" customFormat="1" ht="22.5" customHeight="1" x14ac:dyDescent="0.3">
      <c r="A6" s="4"/>
      <c r="B6" s="4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7"/>
      <c r="AO6" s="18"/>
      <c r="AP6" s="19"/>
    </row>
    <row r="7" spans="1:42" s="3" customFormat="1" ht="18.75" x14ac:dyDescent="0.3">
      <c r="A7" s="4"/>
      <c r="B7" s="4"/>
      <c r="C7" s="149" t="s">
        <v>1</v>
      </c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7"/>
      <c r="AO7" s="18"/>
      <c r="AP7" s="19"/>
    </row>
    <row r="8" spans="1:42" s="3" customFormat="1" ht="18.75" x14ac:dyDescent="0.25">
      <c r="A8" s="5"/>
      <c r="B8" s="5"/>
      <c r="C8" s="150" t="s">
        <v>2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20"/>
      <c r="AO8" s="21"/>
      <c r="AP8" s="22"/>
    </row>
    <row r="9" spans="1:42" s="3" customFormat="1" ht="18.75" x14ac:dyDescent="0.3">
      <c r="A9" s="23"/>
      <c r="B9" s="23"/>
      <c r="C9" s="151" t="s">
        <v>3</v>
      </c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7"/>
      <c r="AO9" s="18"/>
      <c r="AP9" s="22"/>
    </row>
    <row r="10" spans="1:42" s="3" customFormat="1" ht="18.75" x14ac:dyDescent="0.3">
      <c r="A10" s="23"/>
      <c r="B10" s="23"/>
      <c r="C10" s="152" t="s">
        <v>4</v>
      </c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7"/>
      <c r="AO10" s="18"/>
      <c r="AP10" s="22"/>
    </row>
    <row r="11" spans="1:42" s="3" customFormat="1" ht="8.25" customHeight="1" x14ac:dyDescent="0.3">
      <c r="A11" s="23"/>
      <c r="B11" s="23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24"/>
      <c r="AO11" s="21"/>
      <c r="AP11" s="22"/>
    </row>
    <row r="12" spans="1:42" ht="19.5" x14ac:dyDescent="0.35">
      <c r="A12" s="23"/>
      <c r="B12" s="23"/>
      <c r="C12" s="23"/>
      <c r="D12" s="23"/>
      <c r="E12" s="23"/>
      <c r="F12" s="23"/>
      <c r="G12" s="23"/>
      <c r="H12" s="23"/>
      <c r="I12" s="25" t="s">
        <v>5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6"/>
      <c r="U12" s="26"/>
      <c r="V12" s="26"/>
      <c r="W12" s="26"/>
      <c r="X12" s="26"/>
      <c r="Y12" s="26"/>
      <c r="Z12" s="26"/>
      <c r="AA12" s="26"/>
      <c r="AB12" s="25"/>
      <c r="AC12" s="25"/>
      <c r="AD12" s="27"/>
      <c r="AE12" s="27"/>
      <c r="AF12" s="28"/>
      <c r="AG12" s="28"/>
      <c r="AH12" s="28"/>
      <c r="AI12" s="28"/>
      <c r="AJ12" s="28"/>
      <c r="AK12" s="28"/>
      <c r="AL12" s="28"/>
      <c r="AM12" s="28"/>
      <c r="AN12" s="28"/>
      <c r="AO12" s="19"/>
      <c r="AP12" s="19"/>
    </row>
    <row r="13" spans="1:42" ht="35.25" customHeight="1" x14ac:dyDescent="0.3">
      <c r="A13" s="23"/>
      <c r="B13" s="23"/>
      <c r="C13" s="23"/>
      <c r="D13" s="23"/>
      <c r="E13" s="23"/>
      <c r="F13" s="23"/>
      <c r="G13" s="23"/>
      <c r="H13" s="23"/>
      <c r="I13" s="153" t="s">
        <v>6</v>
      </c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29"/>
      <c r="AO13" s="30"/>
      <c r="AP13" s="30"/>
    </row>
    <row r="14" spans="1:42" ht="32.25" customHeight="1" x14ac:dyDescent="0.3">
      <c r="A14" s="23"/>
      <c r="B14" s="23"/>
      <c r="C14" s="23"/>
      <c r="D14" s="23"/>
      <c r="E14" s="23"/>
      <c r="F14" s="23"/>
      <c r="G14" s="23"/>
      <c r="H14" s="23"/>
      <c r="I14" s="153" t="s">
        <v>7</v>
      </c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29"/>
      <c r="AO14" s="30"/>
      <c r="AP14" s="30"/>
    </row>
    <row r="15" spans="1:42" ht="9" customHeight="1" x14ac:dyDescent="0.3">
      <c r="A15" s="23"/>
      <c r="B15" s="23"/>
      <c r="C15" s="23"/>
      <c r="D15" s="23"/>
      <c r="E15" s="23"/>
      <c r="F15" s="23"/>
      <c r="G15" s="23"/>
      <c r="H15" s="23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  <c r="U15" s="32"/>
      <c r="V15" s="32"/>
      <c r="W15" s="32"/>
      <c r="X15" s="32"/>
      <c r="Y15" s="32"/>
      <c r="Z15" s="32"/>
      <c r="AA15" s="32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29"/>
      <c r="AO15" s="30"/>
      <c r="AP15" s="30"/>
    </row>
    <row r="16" spans="1:42" s="4" customFormat="1" ht="70.5" customHeight="1" x14ac:dyDescent="0.25">
      <c r="A16" s="161" t="s">
        <v>8</v>
      </c>
      <c r="B16" s="162"/>
      <c r="C16" s="163"/>
      <c r="D16" s="164"/>
      <c r="E16" s="165"/>
      <c r="F16" s="166"/>
      <c r="G16" s="167"/>
      <c r="H16" s="168"/>
      <c r="I16" s="169"/>
      <c r="J16" s="170"/>
      <c r="K16" s="171"/>
      <c r="L16" s="172"/>
      <c r="M16" s="173"/>
      <c r="N16" s="174"/>
      <c r="O16" s="175"/>
      <c r="P16" s="176"/>
      <c r="Q16" s="177"/>
      <c r="R16" s="178" t="s">
        <v>9</v>
      </c>
      <c r="S16" s="207"/>
      <c r="T16" s="208"/>
      <c r="U16" s="209"/>
      <c r="V16" s="210"/>
      <c r="W16" s="211"/>
      <c r="X16" s="212"/>
      <c r="Y16" s="213"/>
      <c r="Z16" s="214"/>
      <c r="AA16" s="215"/>
      <c r="AB16" s="159" t="s">
        <v>10</v>
      </c>
      <c r="AC16" s="159" t="s">
        <v>11</v>
      </c>
      <c r="AD16" s="178" t="s">
        <v>12</v>
      </c>
      <c r="AE16" s="179"/>
      <c r="AF16" s="180"/>
      <c r="AG16" s="181"/>
      <c r="AH16" s="182"/>
      <c r="AI16" s="183"/>
      <c r="AJ16" s="184"/>
      <c r="AK16" s="185"/>
      <c r="AL16" s="186"/>
      <c r="AM16" s="159" t="s">
        <v>13</v>
      </c>
      <c r="AN16" s="5"/>
    </row>
    <row r="17" spans="1:40" s="4" customFormat="1" ht="15" customHeight="1" x14ac:dyDescent="0.25">
      <c r="A17" s="159" t="s">
        <v>14</v>
      </c>
      <c r="B17" s="248"/>
      <c r="C17" s="249"/>
      <c r="D17" s="159" t="s">
        <v>15</v>
      </c>
      <c r="E17" s="243"/>
      <c r="F17" s="237" t="s">
        <v>16</v>
      </c>
      <c r="G17" s="238"/>
      <c r="H17" s="191" t="s">
        <v>17</v>
      </c>
      <c r="I17" s="192"/>
      <c r="J17" s="193"/>
      <c r="K17" s="194"/>
      <c r="L17" s="195"/>
      <c r="M17" s="196"/>
      <c r="N17" s="197"/>
      <c r="O17" s="198"/>
      <c r="P17" s="199"/>
      <c r="Q17" s="200"/>
      <c r="R17" s="216"/>
      <c r="S17" s="188"/>
      <c r="T17" s="188"/>
      <c r="U17" s="188"/>
      <c r="V17" s="188"/>
      <c r="W17" s="188"/>
      <c r="X17" s="188"/>
      <c r="Y17" s="188"/>
      <c r="Z17" s="188"/>
      <c r="AA17" s="217"/>
      <c r="AB17" s="204"/>
      <c r="AC17" s="201"/>
      <c r="AD17" s="187"/>
      <c r="AE17" s="188"/>
      <c r="AF17" s="188"/>
      <c r="AG17" s="188"/>
      <c r="AH17" s="188"/>
      <c r="AI17" s="188"/>
      <c r="AJ17" s="188"/>
      <c r="AK17" s="188"/>
      <c r="AL17" s="189"/>
      <c r="AM17" s="190"/>
      <c r="AN17" s="5"/>
    </row>
    <row r="18" spans="1:40" s="4" customFormat="1" ht="22.5" customHeight="1" x14ac:dyDescent="0.25">
      <c r="A18" s="250"/>
      <c r="B18" s="188"/>
      <c r="C18" s="251"/>
      <c r="D18" s="244"/>
      <c r="E18" s="245"/>
      <c r="F18" s="239"/>
      <c r="G18" s="240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218"/>
      <c r="S18" s="188"/>
      <c r="T18" s="188"/>
      <c r="U18" s="188"/>
      <c r="V18" s="188"/>
      <c r="W18" s="188"/>
      <c r="X18" s="188"/>
      <c r="Y18" s="188"/>
      <c r="Z18" s="188"/>
      <c r="AA18" s="219"/>
      <c r="AB18" s="205"/>
      <c r="AC18" s="202"/>
      <c r="AD18" s="35" t="s">
        <v>18</v>
      </c>
      <c r="AE18" s="36" t="s">
        <v>19</v>
      </c>
      <c r="AF18" s="37" t="s">
        <v>20</v>
      </c>
      <c r="AG18" s="159">
        <v>2025</v>
      </c>
      <c r="AH18" s="224">
        <v>2026</v>
      </c>
      <c r="AI18" s="224">
        <v>2027</v>
      </c>
      <c r="AJ18" s="224">
        <v>2028</v>
      </c>
      <c r="AK18" s="221">
        <v>2029</v>
      </c>
      <c r="AL18" s="221">
        <v>2030</v>
      </c>
      <c r="AM18" s="159" t="s">
        <v>21</v>
      </c>
      <c r="AN18" s="5"/>
    </row>
    <row r="19" spans="1:40" s="4" customFormat="1" ht="127.5" customHeight="1" x14ac:dyDescent="0.25">
      <c r="A19" s="252"/>
      <c r="B19" s="253"/>
      <c r="C19" s="254"/>
      <c r="D19" s="246"/>
      <c r="E19" s="247"/>
      <c r="F19" s="241"/>
      <c r="G19" s="242"/>
      <c r="H19" s="235" t="s">
        <v>22</v>
      </c>
      <c r="I19" s="236"/>
      <c r="J19" s="34" t="s">
        <v>23</v>
      </c>
      <c r="K19" s="155" t="s">
        <v>24</v>
      </c>
      <c r="L19" s="234"/>
      <c r="M19" s="229" t="s">
        <v>25</v>
      </c>
      <c r="N19" s="230"/>
      <c r="O19" s="231"/>
      <c r="P19" s="232"/>
      <c r="Q19" s="233"/>
      <c r="R19" s="159" t="s">
        <v>22</v>
      </c>
      <c r="S19" s="160"/>
      <c r="T19" s="33" t="s">
        <v>23</v>
      </c>
      <c r="U19" s="33" t="s">
        <v>26</v>
      </c>
      <c r="V19" s="33" t="s">
        <v>27</v>
      </c>
      <c r="W19" s="155" t="s">
        <v>28</v>
      </c>
      <c r="X19" s="156"/>
      <c r="Y19" s="157"/>
      <c r="Z19" s="155" t="s">
        <v>29</v>
      </c>
      <c r="AA19" s="158"/>
      <c r="AB19" s="206"/>
      <c r="AC19" s="203"/>
      <c r="AD19" s="39"/>
      <c r="AE19" s="40"/>
      <c r="AF19" s="41"/>
      <c r="AG19" s="228"/>
      <c r="AH19" s="227"/>
      <c r="AI19" s="226"/>
      <c r="AJ19" s="225"/>
      <c r="AK19" s="223"/>
      <c r="AL19" s="222"/>
      <c r="AM19" s="220"/>
      <c r="AN19" s="5"/>
    </row>
    <row r="20" spans="1:40" s="4" customFormat="1" ht="15.75" customHeight="1" x14ac:dyDescent="0.25">
      <c r="A20" s="36">
        <v>1</v>
      </c>
      <c r="B20" s="36">
        <v>2</v>
      </c>
      <c r="C20" s="42">
        <v>3</v>
      </c>
      <c r="D20" s="33">
        <v>4</v>
      </c>
      <c r="E20" s="38">
        <v>5</v>
      </c>
      <c r="F20" s="43">
        <v>6</v>
      </c>
      <c r="G20" s="44">
        <v>7</v>
      </c>
      <c r="H20" s="33">
        <v>8</v>
      </c>
      <c r="I20" s="38">
        <v>9</v>
      </c>
      <c r="J20" s="44">
        <v>10</v>
      </c>
      <c r="K20" s="33">
        <v>11</v>
      </c>
      <c r="L20" s="38">
        <v>12</v>
      </c>
      <c r="M20" s="33">
        <v>13</v>
      </c>
      <c r="N20" s="33">
        <v>14</v>
      </c>
      <c r="O20" s="33">
        <v>15</v>
      </c>
      <c r="P20" s="33">
        <v>16</v>
      </c>
      <c r="Q20" s="44">
        <v>17</v>
      </c>
      <c r="R20" s="33">
        <v>18</v>
      </c>
      <c r="S20" s="45">
        <v>19</v>
      </c>
      <c r="T20" s="33">
        <v>20</v>
      </c>
      <c r="U20" s="33">
        <v>21</v>
      </c>
      <c r="V20" s="38">
        <v>22</v>
      </c>
      <c r="W20" s="44">
        <v>23</v>
      </c>
      <c r="X20" s="33">
        <v>24</v>
      </c>
      <c r="Y20" s="33">
        <v>25</v>
      </c>
      <c r="Z20" s="44">
        <v>26</v>
      </c>
      <c r="AA20" s="44">
        <v>27</v>
      </c>
      <c r="AB20" s="33">
        <v>28</v>
      </c>
      <c r="AC20" s="33">
        <v>29</v>
      </c>
      <c r="AD20" s="46">
        <v>30</v>
      </c>
      <c r="AE20" s="47">
        <v>31</v>
      </c>
      <c r="AF20" s="48">
        <v>32</v>
      </c>
      <c r="AG20" s="33">
        <v>30</v>
      </c>
      <c r="AH20" s="33">
        <v>31</v>
      </c>
      <c r="AI20" s="33">
        <v>32</v>
      </c>
      <c r="AJ20" s="33">
        <v>33</v>
      </c>
      <c r="AK20" s="33">
        <v>34</v>
      </c>
      <c r="AL20" s="33">
        <v>35</v>
      </c>
      <c r="AM20" s="33">
        <v>36</v>
      </c>
      <c r="AN20" s="5"/>
    </row>
    <row r="21" spans="1:40" s="4" customFormat="1" ht="34.5" customHeight="1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>
        <v>0</v>
      </c>
      <c r="S21" s="49">
        <v>5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50" t="s">
        <v>30</v>
      </c>
      <c r="AC21" s="12" t="s">
        <v>31</v>
      </c>
      <c r="AD21" s="16" t="e">
        <f>AD30+AD107+AD159+AD184+#REF!</f>
        <v>#REF!</v>
      </c>
      <c r="AE21" s="16" t="e">
        <f>AE30+AE107+AE159+AE184+#REF!</f>
        <v>#REF!</v>
      </c>
      <c r="AF21" s="16" t="e">
        <f>AF30+AF107+AF159+AF184+#REF!</f>
        <v>#REF!</v>
      </c>
      <c r="AG21" s="51">
        <f t="shared" ref="AG21:AL21" si="0">AG30+AG107+AG159+AG184</f>
        <v>444436.69999999995</v>
      </c>
      <c r="AH21" s="51">
        <f t="shared" si="0"/>
        <v>199773.39999999997</v>
      </c>
      <c r="AI21" s="51">
        <f t="shared" si="0"/>
        <v>191734.9</v>
      </c>
      <c r="AJ21" s="51">
        <f t="shared" si="0"/>
        <v>184295.2</v>
      </c>
      <c r="AK21" s="16">
        <f t="shared" si="0"/>
        <v>184295.2</v>
      </c>
      <c r="AL21" s="16">
        <f t="shared" si="0"/>
        <v>184295.2</v>
      </c>
      <c r="AM21" s="52">
        <f>AG21+AH21+AI21+AJ21+AK21+AL21</f>
        <v>1388830.5999999999</v>
      </c>
      <c r="AN21" s="5"/>
    </row>
    <row r="22" spans="1:40" s="4" customFormat="1" ht="66.75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>
        <v>0</v>
      </c>
      <c r="S22" s="10">
        <v>5</v>
      </c>
      <c r="T22" s="10">
        <v>0</v>
      </c>
      <c r="U22" s="10">
        <v>1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53" t="s">
        <v>32</v>
      </c>
      <c r="AC22" s="12"/>
      <c r="AD22" s="13"/>
      <c r="AE22" s="13"/>
      <c r="AF22" s="13"/>
      <c r="AG22" s="15"/>
      <c r="AH22" s="15"/>
      <c r="AI22" s="15"/>
      <c r="AJ22" s="15"/>
      <c r="AK22" s="15"/>
      <c r="AL22" s="15"/>
      <c r="AM22" s="16"/>
      <c r="AN22" s="5"/>
    </row>
    <row r="23" spans="1:40" s="4" customFormat="1" ht="54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>
        <v>0</v>
      </c>
      <c r="S23" s="10">
        <v>5</v>
      </c>
      <c r="T23" s="10">
        <v>0</v>
      </c>
      <c r="U23" s="10">
        <v>1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1</v>
      </c>
      <c r="AB23" s="54" t="s">
        <v>33</v>
      </c>
      <c r="AC23" s="12" t="s">
        <v>34</v>
      </c>
      <c r="AD23" s="13"/>
      <c r="AE23" s="13"/>
      <c r="AF23" s="13"/>
      <c r="AG23" s="15">
        <v>90</v>
      </c>
      <c r="AH23" s="15">
        <v>92</v>
      </c>
      <c r="AI23" s="15">
        <v>94</v>
      </c>
      <c r="AJ23" s="15">
        <v>96</v>
      </c>
      <c r="AK23" s="15">
        <v>98</v>
      </c>
      <c r="AL23" s="15">
        <v>100</v>
      </c>
      <c r="AM23" s="16"/>
      <c r="AN23" s="5"/>
    </row>
    <row r="24" spans="1:40" s="4" customFormat="1" ht="36.75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>
        <v>0</v>
      </c>
      <c r="S24" s="10">
        <v>5</v>
      </c>
      <c r="T24" s="10">
        <v>0</v>
      </c>
      <c r="U24" s="10">
        <v>2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54" t="s">
        <v>35</v>
      </c>
      <c r="AC24" s="12"/>
      <c r="AD24" s="13"/>
      <c r="AE24" s="13"/>
      <c r="AF24" s="13"/>
      <c r="AG24" s="15"/>
      <c r="AH24" s="15"/>
      <c r="AI24" s="15"/>
      <c r="AJ24" s="15"/>
      <c r="AK24" s="15"/>
      <c r="AL24" s="15"/>
      <c r="AM24" s="16"/>
      <c r="AN24" s="5"/>
    </row>
    <row r="25" spans="1:40" s="4" customFormat="1" ht="49.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>
        <v>0</v>
      </c>
      <c r="S25" s="10">
        <v>5</v>
      </c>
      <c r="T25" s="10">
        <v>0</v>
      </c>
      <c r="U25" s="10">
        <v>2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1</v>
      </c>
      <c r="AB25" s="54" t="s">
        <v>36</v>
      </c>
      <c r="AC25" s="12" t="s">
        <v>34</v>
      </c>
      <c r="AD25" s="13"/>
      <c r="AE25" s="13"/>
      <c r="AF25" s="13"/>
      <c r="AG25" s="15">
        <v>90</v>
      </c>
      <c r="AH25" s="15">
        <v>92</v>
      </c>
      <c r="AI25" s="15">
        <v>94</v>
      </c>
      <c r="AJ25" s="15">
        <v>96</v>
      </c>
      <c r="AK25" s="15">
        <v>98</v>
      </c>
      <c r="AL25" s="15">
        <v>100</v>
      </c>
      <c r="AM25" s="16"/>
      <c r="AN25" s="5"/>
    </row>
    <row r="26" spans="1:40" s="4" customFormat="1" ht="117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>
        <v>0</v>
      </c>
      <c r="S26" s="10">
        <v>5</v>
      </c>
      <c r="T26" s="10">
        <v>0</v>
      </c>
      <c r="U26" s="10">
        <v>3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54" t="s">
        <v>37</v>
      </c>
      <c r="AC26" s="12"/>
      <c r="AD26" s="13"/>
      <c r="AE26" s="13"/>
      <c r="AF26" s="13"/>
      <c r="AG26" s="15"/>
      <c r="AH26" s="15"/>
      <c r="AI26" s="15"/>
      <c r="AJ26" s="15"/>
      <c r="AK26" s="15"/>
      <c r="AL26" s="15"/>
      <c r="AM26" s="16"/>
      <c r="AN26" s="5"/>
    </row>
    <row r="27" spans="1:40" s="4" customFormat="1" ht="37.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>
        <v>0</v>
      </c>
      <c r="S27" s="10">
        <v>5</v>
      </c>
      <c r="T27" s="10">
        <v>0</v>
      </c>
      <c r="U27" s="10">
        <v>3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1</v>
      </c>
      <c r="AB27" s="54" t="s">
        <v>38</v>
      </c>
      <c r="AC27" s="12" t="s">
        <v>34</v>
      </c>
      <c r="AD27" s="13"/>
      <c r="AE27" s="13"/>
      <c r="AF27" s="13"/>
      <c r="AG27" s="15">
        <v>90</v>
      </c>
      <c r="AH27" s="15">
        <v>92</v>
      </c>
      <c r="AI27" s="15">
        <v>94</v>
      </c>
      <c r="AJ27" s="15">
        <v>96</v>
      </c>
      <c r="AK27" s="15">
        <v>98</v>
      </c>
      <c r="AL27" s="15">
        <v>100</v>
      </c>
      <c r="AM27" s="16"/>
      <c r="AN27" s="5"/>
    </row>
    <row r="28" spans="1:40" s="4" customFormat="1" ht="7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>
        <v>0</v>
      </c>
      <c r="S28" s="10">
        <v>5</v>
      </c>
      <c r="T28" s="10">
        <v>0</v>
      </c>
      <c r="U28" s="10">
        <v>4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54" t="s">
        <v>39</v>
      </c>
      <c r="AC28" s="12"/>
      <c r="AD28" s="13"/>
      <c r="AE28" s="13"/>
      <c r="AF28" s="13"/>
      <c r="AG28" s="15"/>
      <c r="AH28" s="15"/>
      <c r="AI28" s="15"/>
      <c r="AJ28" s="15"/>
      <c r="AK28" s="15"/>
      <c r="AL28" s="15"/>
      <c r="AM28" s="16"/>
      <c r="AN28" s="5"/>
    </row>
    <row r="29" spans="1:40" s="4" customFormat="1" ht="46.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>
        <v>0</v>
      </c>
      <c r="S29" s="10">
        <v>5</v>
      </c>
      <c r="T29" s="10">
        <v>0</v>
      </c>
      <c r="U29" s="10">
        <v>4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1</v>
      </c>
      <c r="AB29" s="55" t="s">
        <v>40</v>
      </c>
      <c r="AC29" s="12" t="s">
        <v>41</v>
      </c>
      <c r="AD29" s="13"/>
      <c r="AE29" s="13"/>
      <c r="AF29" s="13"/>
      <c r="AG29" s="15">
        <v>90</v>
      </c>
      <c r="AH29" s="15">
        <v>92</v>
      </c>
      <c r="AI29" s="15">
        <v>94</v>
      </c>
      <c r="AJ29" s="15">
        <v>96</v>
      </c>
      <c r="AK29" s="15">
        <v>98</v>
      </c>
      <c r="AL29" s="15">
        <v>100</v>
      </c>
      <c r="AM29" s="16"/>
      <c r="AN29" s="5"/>
    </row>
    <row r="30" spans="1:40" s="4" customFormat="1" ht="44.2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>
        <v>0</v>
      </c>
      <c r="S30" s="10">
        <v>5</v>
      </c>
      <c r="T30" s="10">
        <v>1</v>
      </c>
      <c r="U30" s="10">
        <v>1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56" t="s">
        <v>42</v>
      </c>
      <c r="AC30" s="12" t="s">
        <v>31</v>
      </c>
      <c r="AD30" s="57" t="e">
        <f>AD31+AD45</f>
        <v>#REF!</v>
      </c>
      <c r="AE30" s="57" t="e">
        <f>AE31+AE45</f>
        <v>#REF!</v>
      </c>
      <c r="AF30" s="57" t="e">
        <f>AF31+AF45</f>
        <v>#REF!</v>
      </c>
      <c r="AG30" s="58">
        <f t="shared" ref="AG30:AL30" si="1">AG31+AG45+AG86+AG97</f>
        <v>222091.90000000002</v>
      </c>
      <c r="AH30" s="58">
        <f t="shared" si="1"/>
        <v>40320.800000000003</v>
      </c>
      <c r="AI30" s="58">
        <f t="shared" si="1"/>
        <v>39540.800000000003</v>
      </c>
      <c r="AJ30" s="58">
        <f t="shared" si="1"/>
        <v>39318.300000000003</v>
      </c>
      <c r="AK30" s="58">
        <f t="shared" si="1"/>
        <v>39318.300000000003</v>
      </c>
      <c r="AL30" s="58">
        <f t="shared" si="1"/>
        <v>39318.300000000003</v>
      </c>
      <c r="AM30" s="16">
        <f>AG30+AH30+AI30+AJ30+AK30+AL30</f>
        <v>419908.39999999997</v>
      </c>
      <c r="AN30" s="5"/>
    </row>
    <row r="31" spans="1:40" s="4" customFormat="1" ht="63.7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>
        <v>0</v>
      </c>
      <c r="S31" s="10">
        <v>5</v>
      </c>
      <c r="T31" s="10">
        <v>1</v>
      </c>
      <c r="U31" s="10">
        <v>1</v>
      </c>
      <c r="V31" s="10">
        <v>1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59" t="s">
        <v>43</v>
      </c>
      <c r="AC31" s="12"/>
      <c r="AD31" s="13" t="e">
        <f>#REF!+#REF!</f>
        <v>#REF!</v>
      </c>
      <c r="AE31" s="13" t="e">
        <f>#REF!+#REF!</f>
        <v>#REF!</v>
      </c>
      <c r="AF31" s="13" t="e">
        <f>#REF!+#REF!</f>
        <v>#REF!</v>
      </c>
      <c r="AG31" s="60">
        <f>AG33+AG36+AG39+AG42</f>
        <v>104263.5</v>
      </c>
      <c r="AH31" s="60">
        <f>AH33+AH36+AH39</f>
        <v>1000</v>
      </c>
      <c r="AI31" s="60">
        <f>AI33+AI36</f>
        <v>1000</v>
      </c>
      <c r="AJ31" s="60">
        <f>AJ33+AJ36</f>
        <v>1000</v>
      </c>
      <c r="AK31" s="60">
        <f>AK33+AK36</f>
        <v>1000</v>
      </c>
      <c r="AL31" s="60">
        <f>AL33+AL36</f>
        <v>1000</v>
      </c>
      <c r="AM31" s="16">
        <f>AG31+AH31+AI31+AJ31+AK31+AL31</f>
        <v>109263.5</v>
      </c>
      <c r="AN31" s="5"/>
    </row>
    <row r="32" spans="1:40" s="4" customFormat="1" ht="54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>
        <v>0</v>
      </c>
      <c r="S32" s="10">
        <v>5</v>
      </c>
      <c r="T32" s="10">
        <v>1</v>
      </c>
      <c r="U32" s="10">
        <v>1</v>
      </c>
      <c r="V32" s="10">
        <v>1</v>
      </c>
      <c r="W32" s="10">
        <v>0</v>
      </c>
      <c r="X32" s="10">
        <v>0</v>
      </c>
      <c r="Y32" s="10">
        <v>0</v>
      </c>
      <c r="Z32" s="10">
        <v>0</v>
      </c>
      <c r="AA32" s="10">
        <v>1</v>
      </c>
      <c r="AB32" s="11" t="s">
        <v>44</v>
      </c>
      <c r="AC32" s="12" t="s">
        <v>45</v>
      </c>
      <c r="AD32" s="13"/>
      <c r="AE32" s="13"/>
      <c r="AF32" s="13"/>
      <c r="AG32" s="61">
        <v>29</v>
      </c>
      <c r="AH32" s="61">
        <v>29</v>
      </c>
      <c r="AI32" s="61">
        <v>29</v>
      </c>
      <c r="AJ32" s="61">
        <v>29</v>
      </c>
      <c r="AK32" s="61">
        <v>29</v>
      </c>
      <c r="AL32" s="61">
        <v>29</v>
      </c>
      <c r="AM32" s="16"/>
      <c r="AN32" s="5"/>
    </row>
    <row r="33" spans="1:40" s="4" customFormat="1" ht="51" customHeight="1" x14ac:dyDescent="0.25">
      <c r="A33" s="10">
        <v>8</v>
      </c>
      <c r="B33" s="10">
        <v>0</v>
      </c>
      <c r="C33" s="10">
        <v>2</v>
      </c>
      <c r="D33" s="10">
        <v>0</v>
      </c>
      <c r="E33" s="10">
        <v>5</v>
      </c>
      <c r="F33" s="10">
        <v>0</v>
      </c>
      <c r="G33" s="10">
        <v>2</v>
      </c>
      <c r="H33" s="10">
        <v>0</v>
      </c>
      <c r="I33" s="10">
        <v>5</v>
      </c>
      <c r="J33" s="10">
        <v>1</v>
      </c>
      <c r="K33" s="10">
        <v>0</v>
      </c>
      <c r="L33" s="10">
        <v>1</v>
      </c>
      <c r="M33" s="10">
        <v>2</v>
      </c>
      <c r="N33" s="10">
        <v>0</v>
      </c>
      <c r="O33" s="10">
        <v>0</v>
      </c>
      <c r="P33" s="10">
        <v>1</v>
      </c>
      <c r="Q33" s="10">
        <v>0</v>
      </c>
      <c r="R33" s="10">
        <v>0</v>
      </c>
      <c r="S33" s="10">
        <v>5</v>
      </c>
      <c r="T33" s="10">
        <v>1</v>
      </c>
      <c r="U33" s="10">
        <v>1</v>
      </c>
      <c r="V33" s="10">
        <v>1</v>
      </c>
      <c r="W33" s="10">
        <v>1</v>
      </c>
      <c r="X33" s="10">
        <v>0</v>
      </c>
      <c r="Y33" s="10">
        <v>1</v>
      </c>
      <c r="Z33" s="10">
        <v>0</v>
      </c>
      <c r="AA33" s="10">
        <v>0</v>
      </c>
      <c r="AB33" s="62" t="s">
        <v>46</v>
      </c>
      <c r="AC33" s="12" t="s">
        <v>31</v>
      </c>
      <c r="AD33" s="13"/>
      <c r="AE33" s="13"/>
      <c r="AF33" s="13"/>
      <c r="AG33" s="14">
        <v>1000</v>
      </c>
      <c r="AH33" s="14">
        <v>500</v>
      </c>
      <c r="AI33" s="14">
        <v>500</v>
      </c>
      <c r="AJ33" s="14">
        <v>500</v>
      </c>
      <c r="AK33" s="14">
        <v>500</v>
      </c>
      <c r="AL33" s="14">
        <v>500</v>
      </c>
      <c r="AM33" s="16">
        <f t="shared" ref="AM33:AM40" si="2">AG33+AH33+AI33+AJ33+AK33+AL33</f>
        <v>3500</v>
      </c>
      <c r="AN33" s="5"/>
    </row>
    <row r="34" spans="1:40" s="4" customFormat="1" ht="36.7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>
        <v>0</v>
      </c>
      <c r="S34" s="10">
        <v>5</v>
      </c>
      <c r="T34" s="10">
        <v>1</v>
      </c>
      <c r="U34" s="10">
        <v>1</v>
      </c>
      <c r="V34" s="10">
        <v>1</v>
      </c>
      <c r="W34" s="10">
        <v>1</v>
      </c>
      <c r="X34" s="10">
        <v>0</v>
      </c>
      <c r="Y34" s="10">
        <v>1</v>
      </c>
      <c r="Z34" s="10">
        <v>0</v>
      </c>
      <c r="AA34" s="10">
        <v>0</v>
      </c>
      <c r="AB34" s="63" t="s">
        <v>47</v>
      </c>
      <c r="AC34" s="12" t="s">
        <v>31</v>
      </c>
      <c r="AD34" s="13"/>
      <c r="AE34" s="13"/>
      <c r="AF34" s="13"/>
      <c r="AG34" s="14">
        <v>1000</v>
      </c>
      <c r="AH34" s="14">
        <v>500</v>
      </c>
      <c r="AI34" s="14">
        <v>500</v>
      </c>
      <c r="AJ34" s="14">
        <v>500</v>
      </c>
      <c r="AK34" s="14">
        <v>500</v>
      </c>
      <c r="AL34" s="14">
        <v>500</v>
      </c>
      <c r="AM34" s="16">
        <f t="shared" si="2"/>
        <v>3500</v>
      </c>
      <c r="AN34" s="5"/>
    </row>
    <row r="35" spans="1:40" s="4" customFormat="1" ht="42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>
        <v>0</v>
      </c>
      <c r="S35" s="10">
        <v>5</v>
      </c>
      <c r="T35" s="10">
        <v>1</v>
      </c>
      <c r="U35" s="10">
        <v>1</v>
      </c>
      <c r="V35" s="10">
        <v>1</v>
      </c>
      <c r="W35" s="10">
        <v>1</v>
      </c>
      <c r="X35" s="10">
        <v>0</v>
      </c>
      <c r="Y35" s="10">
        <v>1</v>
      </c>
      <c r="Z35" s="10">
        <v>0</v>
      </c>
      <c r="AA35" s="10">
        <v>1</v>
      </c>
      <c r="AB35" s="64" t="s">
        <v>48</v>
      </c>
      <c r="AC35" s="12" t="s">
        <v>49</v>
      </c>
      <c r="AD35" s="13"/>
      <c r="AE35" s="13"/>
      <c r="AF35" s="13"/>
      <c r="AG35" s="65">
        <v>3</v>
      </c>
      <c r="AH35" s="65">
        <v>1</v>
      </c>
      <c r="AI35" s="65">
        <v>1</v>
      </c>
      <c r="AJ35" s="65">
        <v>1</v>
      </c>
      <c r="AK35" s="66">
        <v>1</v>
      </c>
      <c r="AL35" s="66">
        <v>1</v>
      </c>
      <c r="AM35" s="67">
        <f t="shared" si="2"/>
        <v>8</v>
      </c>
      <c r="AN35" s="5"/>
    </row>
    <row r="36" spans="1:40" s="4" customFormat="1" ht="39" customHeight="1" x14ac:dyDescent="0.25">
      <c r="A36" s="10">
        <v>8</v>
      </c>
      <c r="B36" s="10">
        <v>0</v>
      </c>
      <c r="C36" s="10">
        <v>2</v>
      </c>
      <c r="D36" s="10">
        <v>0</v>
      </c>
      <c r="E36" s="10">
        <v>5</v>
      </c>
      <c r="F36" s="10">
        <v>0</v>
      </c>
      <c r="G36" s="10">
        <v>2</v>
      </c>
      <c r="H36" s="10">
        <v>0</v>
      </c>
      <c r="I36" s="10">
        <v>5</v>
      </c>
      <c r="J36" s="10">
        <v>1</v>
      </c>
      <c r="K36" s="10">
        <v>0</v>
      </c>
      <c r="L36" s="10">
        <v>1</v>
      </c>
      <c r="M36" s="10">
        <v>2</v>
      </c>
      <c r="N36" s="10">
        <v>0</v>
      </c>
      <c r="O36" s="10">
        <v>0</v>
      </c>
      <c r="P36" s="10">
        <v>2</v>
      </c>
      <c r="Q36" s="10">
        <v>0</v>
      </c>
      <c r="R36" s="10">
        <v>0</v>
      </c>
      <c r="S36" s="10">
        <v>5</v>
      </c>
      <c r="T36" s="10">
        <v>1</v>
      </c>
      <c r="U36" s="10">
        <v>1</v>
      </c>
      <c r="V36" s="10">
        <v>1</v>
      </c>
      <c r="W36" s="10">
        <v>1</v>
      </c>
      <c r="X36" s="10">
        <v>0</v>
      </c>
      <c r="Y36" s="10">
        <v>2</v>
      </c>
      <c r="Z36" s="10">
        <v>0</v>
      </c>
      <c r="AA36" s="10">
        <v>0</v>
      </c>
      <c r="AB36" s="62" t="s">
        <v>50</v>
      </c>
      <c r="AC36" s="12" t="s">
        <v>31</v>
      </c>
      <c r="AD36" s="13"/>
      <c r="AE36" s="13"/>
      <c r="AF36" s="13"/>
      <c r="AG36" s="14">
        <v>600</v>
      </c>
      <c r="AH36" s="14">
        <v>500</v>
      </c>
      <c r="AI36" s="14">
        <v>500</v>
      </c>
      <c r="AJ36" s="14">
        <v>500</v>
      </c>
      <c r="AK36" s="14">
        <v>500</v>
      </c>
      <c r="AL36" s="15">
        <v>500</v>
      </c>
      <c r="AM36" s="15">
        <f t="shared" si="2"/>
        <v>3100</v>
      </c>
      <c r="AN36" s="5"/>
    </row>
    <row r="37" spans="1:40" s="4" customFormat="1" ht="37.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>
        <v>0</v>
      </c>
      <c r="S37" s="10">
        <v>5</v>
      </c>
      <c r="T37" s="10">
        <v>1</v>
      </c>
      <c r="U37" s="10">
        <v>1</v>
      </c>
      <c r="V37" s="10">
        <v>1</v>
      </c>
      <c r="W37" s="10">
        <v>1</v>
      </c>
      <c r="X37" s="10">
        <v>0</v>
      </c>
      <c r="Y37" s="10">
        <v>2</v>
      </c>
      <c r="Z37" s="10">
        <v>0</v>
      </c>
      <c r="AA37" s="10">
        <v>0</v>
      </c>
      <c r="AB37" s="68" t="s">
        <v>47</v>
      </c>
      <c r="AC37" s="12" t="s">
        <v>31</v>
      </c>
      <c r="AD37" s="13"/>
      <c r="AE37" s="13"/>
      <c r="AF37" s="13"/>
      <c r="AG37" s="14">
        <v>600</v>
      </c>
      <c r="AH37" s="14">
        <v>500</v>
      </c>
      <c r="AI37" s="14">
        <v>500</v>
      </c>
      <c r="AJ37" s="14">
        <v>500</v>
      </c>
      <c r="AK37" s="15">
        <v>500</v>
      </c>
      <c r="AL37" s="15">
        <v>500</v>
      </c>
      <c r="AM37" s="15">
        <f t="shared" si="2"/>
        <v>3100</v>
      </c>
      <c r="AN37" s="5"/>
    </row>
    <row r="38" spans="1:40" s="4" customFormat="1" ht="39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>
        <v>0</v>
      </c>
      <c r="S38" s="10">
        <v>5</v>
      </c>
      <c r="T38" s="10">
        <v>1</v>
      </c>
      <c r="U38" s="10">
        <v>1</v>
      </c>
      <c r="V38" s="10">
        <v>1</v>
      </c>
      <c r="W38" s="10">
        <v>1</v>
      </c>
      <c r="X38" s="10">
        <v>0</v>
      </c>
      <c r="Y38" s="10">
        <v>2</v>
      </c>
      <c r="Z38" s="10">
        <v>0</v>
      </c>
      <c r="AA38" s="10">
        <v>1</v>
      </c>
      <c r="AB38" s="69" t="s">
        <v>51</v>
      </c>
      <c r="AC38" s="12" t="s">
        <v>49</v>
      </c>
      <c r="AD38" s="13"/>
      <c r="AE38" s="13"/>
      <c r="AF38" s="13"/>
      <c r="AG38" s="65">
        <v>6</v>
      </c>
      <c r="AH38" s="65">
        <v>6</v>
      </c>
      <c r="AI38" s="65">
        <v>6</v>
      </c>
      <c r="AJ38" s="65">
        <v>6</v>
      </c>
      <c r="AK38" s="66">
        <v>6</v>
      </c>
      <c r="AL38" s="66">
        <v>6</v>
      </c>
      <c r="AM38" s="67">
        <f t="shared" si="2"/>
        <v>36</v>
      </c>
      <c r="AN38" s="5"/>
    </row>
    <row r="39" spans="1:40" s="4" customFormat="1" ht="55.5" customHeight="1" x14ac:dyDescent="0.25">
      <c r="A39" s="10">
        <v>8</v>
      </c>
      <c r="B39" s="10">
        <v>0</v>
      </c>
      <c r="C39" s="10">
        <v>2</v>
      </c>
      <c r="D39" s="10">
        <v>0</v>
      </c>
      <c r="E39" s="10">
        <v>5</v>
      </c>
      <c r="F39" s="10">
        <v>0</v>
      </c>
      <c r="G39" s="10">
        <v>2</v>
      </c>
      <c r="H39" s="10">
        <v>0</v>
      </c>
      <c r="I39" s="10">
        <v>5</v>
      </c>
      <c r="J39" s="10">
        <v>1</v>
      </c>
      <c r="K39" s="10">
        <v>0</v>
      </c>
      <c r="L39" s="10">
        <v>1</v>
      </c>
      <c r="M39" s="10" t="s">
        <v>52</v>
      </c>
      <c r="N39" s="10">
        <v>0</v>
      </c>
      <c r="O39" s="10">
        <v>1</v>
      </c>
      <c r="P39" s="10">
        <v>0</v>
      </c>
      <c r="Q39" s="10">
        <v>0</v>
      </c>
      <c r="R39" s="10">
        <v>0</v>
      </c>
      <c r="S39" s="10">
        <v>5</v>
      </c>
      <c r="T39" s="10">
        <v>1</v>
      </c>
      <c r="U39" s="10">
        <v>1</v>
      </c>
      <c r="V39" s="10">
        <v>1</v>
      </c>
      <c r="W39" s="10">
        <v>1</v>
      </c>
      <c r="X39" s="10">
        <v>0</v>
      </c>
      <c r="Y39" s="10">
        <v>3</v>
      </c>
      <c r="Z39" s="10">
        <v>0</v>
      </c>
      <c r="AA39" s="10">
        <v>0</v>
      </c>
      <c r="AB39" s="62" t="s">
        <v>53</v>
      </c>
      <c r="AC39" s="12" t="s">
        <v>31</v>
      </c>
      <c r="AD39" s="13"/>
      <c r="AE39" s="13"/>
      <c r="AF39" s="13"/>
      <c r="AG39" s="14">
        <v>10266.4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f t="shared" si="2"/>
        <v>10266.4</v>
      </c>
      <c r="AN39" s="5"/>
    </row>
    <row r="40" spans="1:40" s="4" customFormat="1" ht="39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>
        <v>0</v>
      </c>
      <c r="S40" s="10">
        <v>5</v>
      </c>
      <c r="T40" s="10">
        <v>1</v>
      </c>
      <c r="U40" s="10">
        <v>1</v>
      </c>
      <c r="V40" s="10">
        <v>1</v>
      </c>
      <c r="W40" s="10">
        <v>1</v>
      </c>
      <c r="X40" s="10">
        <v>0</v>
      </c>
      <c r="Y40" s="10">
        <v>3</v>
      </c>
      <c r="Z40" s="10">
        <v>0</v>
      </c>
      <c r="AA40" s="10">
        <v>0</v>
      </c>
      <c r="AB40" s="68" t="s">
        <v>47</v>
      </c>
      <c r="AC40" s="12" t="s">
        <v>31</v>
      </c>
      <c r="AD40" s="13"/>
      <c r="AE40" s="13"/>
      <c r="AF40" s="13"/>
      <c r="AG40" s="14">
        <v>10266.4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f t="shared" si="2"/>
        <v>10266.4</v>
      </c>
      <c r="AN40" s="5"/>
    </row>
    <row r="41" spans="1:40" s="4" customFormat="1" ht="39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>
        <v>0</v>
      </c>
      <c r="S41" s="10">
        <v>5</v>
      </c>
      <c r="T41" s="10">
        <v>1</v>
      </c>
      <c r="U41" s="10">
        <v>1</v>
      </c>
      <c r="V41" s="10">
        <v>1</v>
      </c>
      <c r="W41" s="10">
        <v>1</v>
      </c>
      <c r="X41" s="10">
        <v>0</v>
      </c>
      <c r="Y41" s="10">
        <v>3</v>
      </c>
      <c r="Z41" s="10">
        <v>0</v>
      </c>
      <c r="AA41" s="10">
        <v>1</v>
      </c>
      <c r="AB41" s="69" t="s">
        <v>54</v>
      </c>
      <c r="AC41" s="12" t="s">
        <v>49</v>
      </c>
      <c r="AD41" s="13"/>
      <c r="AE41" s="13"/>
      <c r="AF41" s="13"/>
      <c r="AG41" s="66">
        <v>5</v>
      </c>
      <c r="AH41" s="66">
        <v>0</v>
      </c>
      <c r="AI41" s="66">
        <v>0</v>
      </c>
      <c r="AJ41" s="65">
        <v>0</v>
      </c>
      <c r="AK41" s="66">
        <v>0</v>
      </c>
      <c r="AL41" s="66">
        <v>0</v>
      </c>
      <c r="AM41" s="67">
        <v>1</v>
      </c>
      <c r="AN41" s="5"/>
    </row>
    <row r="42" spans="1:40" s="4" customFormat="1" ht="69.75" customHeight="1" x14ac:dyDescent="0.25">
      <c r="A42" s="70">
        <v>8</v>
      </c>
      <c r="B42" s="70">
        <v>0</v>
      </c>
      <c r="C42" s="70">
        <v>2</v>
      </c>
      <c r="D42" s="70">
        <v>0</v>
      </c>
      <c r="E42" s="70">
        <v>5</v>
      </c>
      <c r="F42" s="70">
        <v>0</v>
      </c>
      <c r="G42" s="70">
        <v>2</v>
      </c>
      <c r="H42" s="70">
        <v>0</v>
      </c>
      <c r="I42" s="70">
        <v>5</v>
      </c>
      <c r="J42" s="70">
        <v>1</v>
      </c>
      <c r="K42" s="70">
        <v>0</v>
      </c>
      <c r="L42" s="70">
        <v>1</v>
      </c>
      <c r="M42" s="70">
        <v>1</v>
      </c>
      <c r="N42" s="70">
        <v>0</v>
      </c>
      <c r="O42" s="70">
        <v>1</v>
      </c>
      <c r="P42" s="70">
        <v>0</v>
      </c>
      <c r="Q42" s="70">
        <v>0</v>
      </c>
      <c r="R42" s="10">
        <v>0</v>
      </c>
      <c r="S42" s="10">
        <v>5</v>
      </c>
      <c r="T42" s="10">
        <v>1</v>
      </c>
      <c r="U42" s="10">
        <v>1</v>
      </c>
      <c r="V42" s="10">
        <v>1</v>
      </c>
      <c r="W42" s="10">
        <v>1</v>
      </c>
      <c r="X42" s="10">
        <v>0</v>
      </c>
      <c r="Y42" s="10">
        <v>4</v>
      </c>
      <c r="Z42" s="10">
        <v>0</v>
      </c>
      <c r="AA42" s="10">
        <v>0</v>
      </c>
      <c r="AB42" s="71" t="s">
        <v>55</v>
      </c>
      <c r="AC42" s="12" t="s">
        <v>31</v>
      </c>
      <c r="AD42" s="13"/>
      <c r="AE42" s="13"/>
      <c r="AF42" s="13"/>
      <c r="AG42" s="14">
        <v>92397.1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5">
        <f>AG42+AH42+AI42+AJ42+AK42+AL42</f>
        <v>92397.1</v>
      </c>
      <c r="AN42" s="5"/>
    </row>
    <row r="43" spans="1:40" s="4" customFormat="1" ht="55.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>
        <v>0</v>
      </c>
      <c r="S43" s="10">
        <v>5</v>
      </c>
      <c r="T43" s="10">
        <v>1</v>
      </c>
      <c r="U43" s="10">
        <v>1</v>
      </c>
      <c r="V43" s="10">
        <v>1</v>
      </c>
      <c r="W43" s="10">
        <v>1</v>
      </c>
      <c r="X43" s="10">
        <v>0</v>
      </c>
      <c r="Y43" s="10">
        <v>4</v>
      </c>
      <c r="Z43" s="10">
        <v>0</v>
      </c>
      <c r="AA43" s="10">
        <v>0</v>
      </c>
      <c r="AB43" s="68" t="s">
        <v>56</v>
      </c>
      <c r="AC43" s="12" t="s">
        <v>31</v>
      </c>
      <c r="AD43" s="13"/>
      <c r="AE43" s="13"/>
      <c r="AF43" s="13"/>
      <c r="AG43" s="14">
        <v>92397.1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5">
        <f>AG43+AH43+AI43+AJ43+AK43+AL43</f>
        <v>92397.1</v>
      </c>
      <c r="AN43" s="5"/>
    </row>
    <row r="44" spans="1:40" s="4" customFormat="1" ht="55.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>
        <v>0</v>
      </c>
      <c r="S44" s="10">
        <v>5</v>
      </c>
      <c r="T44" s="10">
        <v>1</v>
      </c>
      <c r="U44" s="10">
        <v>1</v>
      </c>
      <c r="V44" s="10">
        <v>1</v>
      </c>
      <c r="W44" s="10">
        <v>1</v>
      </c>
      <c r="X44" s="10">
        <v>0</v>
      </c>
      <c r="Y44" s="10">
        <v>4</v>
      </c>
      <c r="Z44" s="10">
        <v>0</v>
      </c>
      <c r="AA44" s="10">
        <v>1</v>
      </c>
      <c r="AB44" s="69" t="s">
        <v>57</v>
      </c>
      <c r="AC44" s="12" t="s">
        <v>49</v>
      </c>
      <c r="AD44" s="13"/>
      <c r="AE44" s="13"/>
      <c r="AF44" s="13"/>
      <c r="AG44" s="66">
        <v>5</v>
      </c>
      <c r="AH44" s="66">
        <v>0</v>
      </c>
      <c r="AI44" s="66">
        <v>0</v>
      </c>
      <c r="AJ44" s="66">
        <v>0</v>
      </c>
      <c r="AK44" s="66">
        <v>0</v>
      </c>
      <c r="AL44" s="66">
        <v>0</v>
      </c>
      <c r="AM44" s="67">
        <f>AG44+AH44+AI44+AJ44+AK44+AL44</f>
        <v>5</v>
      </c>
      <c r="AN44" s="5"/>
    </row>
    <row r="45" spans="1:40" s="4" customFormat="1" ht="55.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>
        <v>0</v>
      </c>
      <c r="S45" s="10">
        <v>5</v>
      </c>
      <c r="T45" s="10">
        <v>1</v>
      </c>
      <c r="U45" s="10">
        <v>1</v>
      </c>
      <c r="V45" s="10">
        <v>2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73" t="s">
        <v>58</v>
      </c>
      <c r="AC45" s="12" t="s">
        <v>31</v>
      </c>
      <c r="AD45" s="13" t="e">
        <f>#REF!+AD47+AD53+AD59+#REF!+#REF!+#REF!+#REF!</f>
        <v>#REF!</v>
      </c>
      <c r="AE45" s="13" t="e">
        <f>#REF!+AE47+AE53+AE59+#REF!+#REF!+#REF!+#REF!</f>
        <v>#REF!</v>
      </c>
      <c r="AF45" s="13" t="e">
        <f>#REF!+AF47+AF53+AF59+#REF!+#REF!+#REF!+#REF!</f>
        <v>#REF!</v>
      </c>
      <c r="AG45" s="60">
        <f>AG47+AG53+AG59+AG62+AG65+AG68+AG71+AG74+AG76+AG78+AG80+AG82+AG84</f>
        <v>108604.90000000001</v>
      </c>
      <c r="AH45" s="60">
        <f>AH47+AH53+AH59+AH62+AH65+AH68+AH71+AH74+AH76+AH78</f>
        <v>37220.800000000003</v>
      </c>
      <c r="AI45" s="60">
        <f>AI47+AI53+AI59+AI62+AI65+AI68+AI71+AI74+AI76+AI78</f>
        <v>36440.800000000003</v>
      </c>
      <c r="AJ45" s="60">
        <f>AJ47+AJ53+AJ59+AJ62+AJ65+AJ68+AJ71+AJ74+AJ76+AJ78</f>
        <v>36718.300000000003</v>
      </c>
      <c r="AK45" s="60">
        <f>AK47+AK53+AK59+AK62+AK65+AK68+AK71+AK74+AK76+AK78</f>
        <v>36718.300000000003</v>
      </c>
      <c r="AL45" s="60">
        <f>AL47+AL53+AL59+AL62+AL65+AL68+AL71+AL74+AL76+AL78</f>
        <v>36718.300000000003</v>
      </c>
      <c r="AM45" s="15">
        <f>AG45+AH45+AI45+AJ45+AK45+AL45</f>
        <v>292421.39999999997</v>
      </c>
      <c r="AN45" s="5"/>
    </row>
    <row r="46" spans="1:40" s="4" customFormat="1" ht="43.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>
        <v>0</v>
      </c>
      <c r="S46" s="10">
        <v>5</v>
      </c>
      <c r="T46" s="10">
        <v>1</v>
      </c>
      <c r="U46" s="10">
        <v>1</v>
      </c>
      <c r="V46" s="10">
        <v>2</v>
      </c>
      <c r="W46" s="10">
        <v>0</v>
      </c>
      <c r="X46" s="10">
        <v>0</v>
      </c>
      <c r="Y46" s="10">
        <v>0</v>
      </c>
      <c r="Z46" s="10">
        <v>0</v>
      </c>
      <c r="AA46" s="10">
        <v>1</v>
      </c>
      <c r="AB46" s="11" t="s">
        <v>59</v>
      </c>
      <c r="AC46" s="12" t="s">
        <v>34</v>
      </c>
      <c r="AD46" s="74"/>
      <c r="AE46" s="74"/>
      <c r="AF46" s="74"/>
      <c r="AG46" s="75">
        <v>80</v>
      </c>
      <c r="AH46" s="76">
        <v>78</v>
      </c>
      <c r="AI46" s="76">
        <v>76</v>
      </c>
      <c r="AJ46" s="76">
        <v>74</v>
      </c>
      <c r="AK46" s="75">
        <v>72</v>
      </c>
      <c r="AL46" s="75">
        <v>70</v>
      </c>
      <c r="AM46" s="16"/>
      <c r="AN46" s="5"/>
    </row>
    <row r="47" spans="1:40" s="4" customFormat="1" ht="38.25" customHeight="1" x14ac:dyDescent="0.25">
      <c r="A47" s="10">
        <v>8</v>
      </c>
      <c r="B47" s="10">
        <v>0</v>
      </c>
      <c r="C47" s="10">
        <v>2</v>
      </c>
      <c r="D47" s="10">
        <v>0</v>
      </c>
      <c r="E47" s="10">
        <v>5</v>
      </c>
      <c r="F47" s="10">
        <v>0</v>
      </c>
      <c r="G47" s="10">
        <v>2</v>
      </c>
      <c r="H47" s="10">
        <v>0</v>
      </c>
      <c r="I47" s="10">
        <v>5</v>
      </c>
      <c r="J47" s="10">
        <v>1</v>
      </c>
      <c r="K47" s="10">
        <v>0</v>
      </c>
      <c r="L47" s="10">
        <v>2</v>
      </c>
      <c r="M47" s="10">
        <v>2</v>
      </c>
      <c r="N47" s="10">
        <v>0</v>
      </c>
      <c r="O47" s="10">
        <v>0</v>
      </c>
      <c r="P47" s="10">
        <v>3</v>
      </c>
      <c r="Q47" s="10">
        <v>0</v>
      </c>
      <c r="R47" s="10">
        <v>0</v>
      </c>
      <c r="S47" s="10">
        <v>5</v>
      </c>
      <c r="T47" s="10">
        <v>1</v>
      </c>
      <c r="U47" s="10">
        <v>1</v>
      </c>
      <c r="V47" s="10">
        <v>2</v>
      </c>
      <c r="W47" s="10">
        <v>2</v>
      </c>
      <c r="X47" s="10">
        <v>0</v>
      </c>
      <c r="Y47" s="10">
        <v>1</v>
      </c>
      <c r="Z47" s="10">
        <v>0</v>
      </c>
      <c r="AA47" s="10">
        <v>0</v>
      </c>
      <c r="AB47" s="77" t="s">
        <v>60</v>
      </c>
      <c r="AC47" s="12" t="s">
        <v>31</v>
      </c>
      <c r="AD47" s="13">
        <f>AD48+AD49+AD50+AD51</f>
        <v>0</v>
      </c>
      <c r="AE47" s="13">
        <f>AE48+AE49+AE50+AE51</f>
        <v>0</v>
      </c>
      <c r="AF47" s="13">
        <f>AF48+AF49+AF50+AF51</f>
        <v>0</v>
      </c>
      <c r="AG47" s="14">
        <v>790</v>
      </c>
      <c r="AH47" s="14">
        <v>100</v>
      </c>
      <c r="AI47" s="14">
        <v>100</v>
      </c>
      <c r="AJ47" s="14">
        <v>100</v>
      </c>
      <c r="AK47" s="14">
        <v>100</v>
      </c>
      <c r="AL47" s="14">
        <v>100</v>
      </c>
      <c r="AM47" s="16">
        <f t="shared" ref="AM47:AM69" si="3">AG47+AH47+AI47+AJ47+AK47+AL47</f>
        <v>1290</v>
      </c>
      <c r="AN47" s="5"/>
    </row>
    <row r="48" spans="1:40" s="4" customFormat="1" ht="31.5" hidden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>
        <v>0</v>
      </c>
      <c r="S48" s="10">
        <v>5</v>
      </c>
      <c r="T48" s="10">
        <v>1</v>
      </c>
      <c r="U48" s="10">
        <v>0</v>
      </c>
      <c r="V48" s="10">
        <v>2</v>
      </c>
      <c r="W48" s="10">
        <v>0</v>
      </c>
      <c r="X48" s="10">
        <v>0</v>
      </c>
      <c r="Y48" s="10">
        <v>1</v>
      </c>
      <c r="Z48" s="10">
        <v>0</v>
      </c>
      <c r="AA48" s="10">
        <v>0</v>
      </c>
      <c r="AB48" s="63" t="s">
        <v>61</v>
      </c>
      <c r="AC48" s="12" t="s">
        <v>31</v>
      </c>
      <c r="AD48" s="13"/>
      <c r="AE48" s="13"/>
      <c r="AF48" s="13"/>
      <c r="AG48" s="14"/>
      <c r="AH48" s="14"/>
      <c r="AI48" s="14"/>
      <c r="AJ48" s="14"/>
      <c r="AK48" s="15"/>
      <c r="AL48" s="15"/>
      <c r="AM48" s="16">
        <f t="shared" si="3"/>
        <v>0</v>
      </c>
      <c r="AN48" s="5"/>
    </row>
    <row r="49" spans="1:40" s="4" customFormat="1" ht="31.5" hidden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>
        <v>0</v>
      </c>
      <c r="S49" s="10">
        <v>5</v>
      </c>
      <c r="T49" s="10">
        <v>1</v>
      </c>
      <c r="U49" s="10">
        <v>0</v>
      </c>
      <c r="V49" s="10">
        <v>2</v>
      </c>
      <c r="W49" s="10">
        <v>0</v>
      </c>
      <c r="X49" s="10">
        <v>0</v>
      </c>
      <c r="Y49" s="10">
        <v>1</v>
      </c>
      <c r="Z49" s="10">
        <v>0</v>
      </c>
      <c r="AA49" s="10">
        <v>0</v>
      </c>
      <c r="AB49" s="63" t="s">
        <v>62</v>
      </c>
      <c r="AC49" s="12" t="s">
        <v>31</v>
      </c>
      <c r="AD49" s="13"/>
      <c r="AE49" s="13"/>
      <c r="AF49" s="13"/>
      <c r="AG49" s="14"/>
      <c r="AH49" s="14"/>
      <c r="AI49" s="14"/>
      <c r="AJ49" s="14"/>
      <c r="AK49" s="15"/>
      <c r="AL49" s="15"/>
      <c r="AM49" s="16">
        <f t="shared" si="3"/>
        <v>0</v>
      </c>
      <c r="AN49" s="5"/>
    </row>
    <row r="50" spans="1:40" s="4" customFormat="1" ht="31.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>
        <v>0</v>
      </c>
      <c r="S50" s="10">
        <v>5</v>
      </c>
      <c r="T50" s="10">
        <v>1</v>
      </c>
      <c r="U50" s="10">
        <v>1</v>
      </c>
      <c r="V50" s="10">
        <v>2</v>
      </c>
      <c r="W50" s="10">
        <v>2</v>
      </c>
      <c r="X50" s="10">
        <v>0</v>
      </c>
      <c r="Y50" s="10">
        <v>1</v>
      </c>
      <c r="Z50" s="10">
        <v>0</v>
      </c>
      <c r="AA50" s="10">
        <v>0</v>
      </c>
      <c r="AB50" s="63" t="s">
        <v>47</v>
      </c>
      <c r="AC50" s="12" t="s">
        <v>31</v>
      </c>
      <c r="AD50" s="13"/>
      <c r="AE50" s="13"/>
      <c r="AF50" s="13"/>
      <c r="AG50" s="14">
        <v>790</v>
      </c>
      <c r="AH50" s="14">
        <v>100</v>
      </c>
      <c r="AI50" s="14">
        <v>100</v>
      </c>
      <c r="AJ50" s="14">
        <f>$AJ$47</f>
        <v>100</v>
      </c>
      <c r="AK50" s="14">
        <f>$AK$47</f>
        <v>100</v>
      </c>
      <c r="AL50" s="14">
        <v>100</v>
      </c>
      <c r="AM50" s="16">
        <f t="shared" si="3"/>
        <v>1290</v>
      </c>
      <c r="AN50" s="5"/>
    </row>
    <row r="51" spans="1:40" s="4" customFormat="1" ht="31.5" hidden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63" t="s">
        <v>63</v>
      </c>
      <c r="AC51" s="12" t="s">
        <v>31</v>
      </c>
      <c r="AD51" s="13"/>
      <c r="AE51" s="13"/>
      <c r="AF51" s="13"/>
      <c r="AG51" s="14"/>
      <c r="AH51" s="14"/>
      <c r="AI51" s="14"/>
      <c r="AJ51" s="14"/>
      <c r="AK51" s="15"/>
      <c r="AL51" s="15"/>
      <c r="AM51" s="16">
        <f t="shared" si="3"/>
        <v>0</v>
      </c>
      <c r="AN51" s="5"/>
    </row>
    <row r="52" spans="1:40" s="4" customFormat="1" ht="39.7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>
        <v>0</v>
      </c>
      <c r="S52" s="10">
        <v>5</v>
      </c>
      <c r="T52" s="10">
        <v>1</v>
      </c>
      <c r="U52" s="10">
        <v>1</v>
      </c>
      <c r="V52" s="10">
        <v>2</v>
      </c>
      <c r="W52" s="10">
        <v>2</v>
      </c>
      <c r="X52" s="10">
        <v>0</v>
      </c>
      <c r="Y52" s="10">
        <v>1</v>
      </c>
      <c r="Z52" s="10">
        <v>0</v>
      </c>
      <c r="AA52" s="10">
        <v>1</v>
      </c>
      <c r="AB52" s="64" t="s">
        <v>64</v>
      </c>
      <c r="AC52" s="12" t="s">
        <v>49</v>
      </c>
      <c r="AD52" s="13"/>
      <c r="AE52" s="13"/>
      <c r="AF52" s="13"/>
      <c r="AG52" s="65">
        <v>2</v>
      </c>
      <c r="AH52" s="65">
        <v>1</v>
      </c>
      <c r="AI52" s="65">
        <v>1</v>
      </c>
      <c r="AJ52" s="65">
        <v>1</v>
      </c>
      <c r="AK52" s="66">
        <v>1</v>
      </c>
      <c r="AL52" s="66">
        <v>1</v>
      </c>
      <c r="AM52" s="67">
        <f t="shared" si="3"/>
        <v>7</v>
      </c>
      <c r="AN52" s="5"/>
    </row>
    <row r="53" spans="1:40" s="4" customFormat="1" ht="47.25" customHeight="1" x14ac:dyDescent="0.25">
      <c r="A53" s="10">
        <v>8</v>
      </c>
      <c r="B53" s="10">
        <v>0</v>
      </c>
      <c r="C53" s="10">
        <v>2</v>
      </c>
      <c r="D53" s="10">
        <v>0</v>
      </c>
      <c r="E53" s="10">
        <v>5</v>
      </c>
      <c r="F53" s="10">
        <v>0</v>
      </c>
      <c r="G53" s="10">
        <v>2</v>
      </c>
      <c r="H53" s="10">
        <v>0</v>
      </c>
      <c r="I53" s="10">
        <v>5</v>
      </c>
      <c r="J53" s="10">
        <v>1</v>
      </c>
      <c r="K53" s="10">
        <v>0</v>
      </c>
      <c r="L53" s="10">
        <v>2</v>
      </c>
      <c r="M53" s="10">
        <v>2</v>
      </c>
      <c r="N53" s="10">
        <v>0</v>
      </c>
      <c r="O53" s="10">
        <v>0</v>
      </c>
      <c r="P53" s="10">
        <v>4</v>
      </c>
      <c r="Q53" s="10">
        <v>0</v>
      </c>
      <c r="R53" s="10">
        <v>0</v>
      </c>
      <c r="S53" s="10">
        <v>5</v>
      </c>
      <c r="T53" s="10">
        <v>1</v>
      </c>
      <c r="U53" s="10">
        <v>1</v>
      </c>
      <c r="V53" s="10">
        <v>2</v>
      </c>
      <c r="W53" s="10">
        <v>2</v>
      </c>
      <c r="X53" s="10">
        <v>0</v>
      </c>
      <c r="Y53" s="10">
        <v>2</v>
      </c>
      <c r="Z53" s="10">
        <v>0</v>
      </c>
      <c r="AA53" s="10">
        <v>0</v>
      </c>
      <c r="AB53" s="78" t="s">
        <v>65</v>
      </c>
      <c r="AC53" s="12" t="s">
        <v>31</v>
      </c>
      <c r="AD53" s="13">
        <f>AD54+AD55+AD56+AD57</f>
        <v>0</v>
      </c>
      <c r="AE53" s="13">
        <f>AE54+AE55+AE56+AE57</f>
        <v>0</v>
      </c>
      <c r="AF53" s="13">
        <f>AF54+AF55+AF56+AF57</f>
        <v>0</v>
      </c>
      <c r="AG53" s="14">
        <v>2000</v>
      </c>
      <c r="AH53" s="14">
        <v>100</v>
      </c>
      <c r="AI53" s="14">
        <v>100</v>
      </c>
      <c r="AJ53" s="14">
        <v>100</v>
      </c>
      <c r="AK53" s="14">
        <v>100</v>
      </c>
      <c r="AL53" s="14">
        <v>100</v>
      </c>
      <c r="AM53" s="16">
        <f t="shared" si="3"/>
        <v>2500</v>
      </c>
      <c r="AN53" s="5"/>
    </row>
    <row r="54" spans="1:40" s="4" customFormat="1" ht="31.5" hidden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>
        <v>0</v>
      </c>
      <c r="S54" s="10">
        <v>5</v>
      </c>
      <c r="T54" s="10">
        <v>1</v>
      </c>
      <c r="U54" s="10">
        <v>0</v>
      </c>
      <c r="V54" s="10">
        <v>2</v>
      </c>
      <c r="W54" s="10">
        <v>0</v>
      </c>
      <c r="X54" s="10">
        <v>0</v>
      </c>
      <c r="Y54" s="10">
        <v>2</v>
      </c>
      <c r="Z54" s="10">
        <v>0</v>
      </c>
      <c r="AA54" s="10">
        <v>0</v>
      </c>
      <c r="AB54" s="63" t="s">
        <v>61</v>
      </c>
      <c r="AC54" s="12" t="s">
        <v>31</v>
      </c>
      <c r="AD54" s="13"/>
      <c r="AE54" s="13"/>
      <c r="AF54" s="13"/>
      <c r="AG54" s="14"/>
      <c r="AH54" s="14"/>
      <c r="AI54" s="14"/>
      <c r="AJ54" s="14"/>
      <c r="AK54" s="15"/>
      <c r="AL54" s="15"/>
      <c r="AM54" s="16">
        <f t="shared" si="3"/>
        <v>0</v>
      </c>
      <c r="AN54" s="5"/>
    </row>
    <row r="55" spans="1:40" s="4" customFormat="1" ht="31.5" hidden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>
        <v>0</v>
      </c>
      <c r="S55" s="10">
        <v>5</v>
      </c>
      <c r="T55" s="10">
        <v>1</v>
      </c>
      <c r="U55" s="10">
        <v>0</v>
      </c>
      <c r="V55" s="10">
        <v>2</v>
      </c>
      <c r="W55" s="10">
        <v>0</v>
      </c>
      <c r="X55" s="10">
        <v>0</v>
      </c>
      <c r="Y55" s="10">
        <v>2</v>
      </c>
      <c r="Z55" s="10">
        <v>0</v>
      </c>
      <c r="AA55" s="10">
        <v>0</v>
      </c>
      <c r="AB55" s="63" t="s">
        <v>62</v>
      </c>
      <c r="AC55" s="12" t="s">
        <v>31</v>
      </c>
      <c r="AD55" s="13"/>
      <c r="AE55" s="13"/>
      <c r="AF55" s="13"/>
      <c r="AG55" s="14"/>
      <c r="AH55" s="14"/>
      <c r="AI55" s="14"/>
      <c r="AJ55" s="14"/>
      <c r="AK55" s="15"/>
      <c r="AL55" s="15"/>
      <c r="AM55" s="16">
        <f t="shared" si="3"/>
        <v>0</v>
      </c>
      <c r="AN55" s="5"/>
    </row>
    <row r="56" spans="1:40" s="4" customFormat="1" ht="31.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>
        <v>0</v>
      </c>
      <c r="S56" s="10">
        <v>5</v>
      </c>
      <c r="T56" s="10">
        <v>1</v>
      </c>
      <c r="U56" s="10">
        <v>1</v>
      </c>
      <c r="V56" s="10">
        <v>2</v>
      </c>
      <c r="W56" s="10">
        <v>2</v>
      </c>
      <c r="X56" s="10">
        <v>0</v>
      </c>
      <c r="Y56" s="10">
        <v>2</v>
      </c>
      <c r="Z56" s="10">
        <v>0</v>
      </c>
      <c r="AA56" s="10">
        <v>0</v>
      </c>
      <c r="AB56" s="63" t="s">
        <v>47</v>
      </c>
      <c r="AC56" s="12" t="s">
        <v>31</v>
      </c>
      <c r="AD56" s="13">
        <v>0</v>
      </c>
      <c r="AE56" s="13">
        <v>0</v>
      </c>
      <c r="AF56" s="13">
        <v>0</v>
      </c>
      <c r="AG56" s="14">
        <v>2000</v>
      </c>
      <c r="AH56" s="14">
        <v>100</v>
      </c>
      <c r="AI56" s="14">
        <v>100</v>
      </c>
      <c r="AJ56" s="14">
        <v>100</v>
      </c>
      <c r="AK56" s="14">
        <f>$AK$53</f>
        <v>100</v>
      </c>
      <c r="AL56" s="14">
        <v>100</v>
      </c>
      <c r="AM56" s="16">
        <f t="shared" si="3"/>
        <v>2500</v>
      </c>
      <c r="AN56" s="5"/>
    </row>
    <row r="57" spans="1:40" s="4" customFormat="1" ht="31.5" hidden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63" t="s">
        <v>63</v>
      </c>
      <c r="AC57" s="12" t="s">
        <v>31</v>
      </c>
      <c r="AD57" s="13"/>
      <c r="AE57" s="13"/>
      <c r="AF57" s="13"/>
      <c r="AG57" s="14"/>
      <c r="AH57" s="14"/>
      <c r="AI57" s="14"/>
      <c r="AJ57" s="14"/>
      <c r="AK57" s="15"/>
      <c r="AL57" s="15"/>
      <c r="AM57" s="16">
        <f t="shared" si="3"/>
        <v>0</v>
      </c>
      <c r="AN57" s="5"/>
    </row>
    <row r="58" spans="1:40" s="4" customFormat="1" ht="41.2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>
        <v>0</v>
      </c>
      <c r="S58" s="10">
        <v>5</v>
      </c>
      <c r="T58" s="10">
        <v>1</v>
      </c>
      <c r="U58" s="10">
        <v>1</v>
      </c>
      <c r="V58" s="10">
        <v>2</v>
      </c>
      <c r="W58" s="10">
        <v>2</v>
      </c>
      <c r="X58" s="10">
        <v>0</v>
      </c>
      <c r="Y58" s="10">
        <v>2</v>
      </c>
      <c r="Z58" s="10">
        <v>0</v>
      </c>
      <c r="AA58" s="10">
        <v>1</v>
      </c>
      <c r="AB58" s="64" t="s">
        <v>66</v>
      </c>
      <c r="AC58" s="12" t="s">
        <v>34</v>
      </c>
      <c r="AD58" s="13"/>
      <c r="AE58" s="13"/>
      <c r="AF58" s="13"/>
      <c r="AG58" s="65">
        <v>4</v>
      </c>
      <c r="AH58" s="65">
        <v>1</v>
      </c>
      <c r="AI58" s="65">
        <v>1</v>
      </c>
      <c r="AJ58" s="65">
        <v>1</v>
      </c>
      <c r="AK58" s="66">
        <v>1</v>
      </c>
      <c r="AL58" s="66">
        <v>1</v>
      </c>
      <c r="AM58" s="67">
        <f t="shared" si="3"/>
        <v>9</v>
      </c>
      <c r="AN58" s="5"/>
    </row>
    <row r="59" spans="1:40" s="4" customFormat="1" ht="82.5" customHeight="1" x14ac:dyDescent="0.25">
      <c r="A59" s="10">
        <v>8</v>
      </c>
      <c r="B59" s="10">
        <v>0</v>
      </c>
      <c r="C59" s="10">
        <v>2</v>
      </c>
      <c r="D59" s="10">
        <v>0</v>
      </c>
      <c r="E59" s="10">
        <v>5</v>
      </c>
      <c r="F59" s="10">
        <v>0</v>
      </c>
      <c r="G59" s="10">
        <v>2</v>
      </c>
      <c r="H59" s="10">
        <v>0</v>
      </c>
      <c r="I59" s="10">
        <v>5</v>
      </c>
      <c r="J59" s="10">
        <v>1</v>
      </c>
      <c r="K59" s="10">
        <v>0</v>
      </c>
      <c r="L59" s="10">
        <v>2</v>
      </c>
      <c r="M59" s="10">
        <v>2</v>
      </c>
      <c r="N59" s="10">
        <v>0</v>
      </c>
      <c r="O59" s="10">
        <v>0</v>
      </c>
      <c r="P59" s="10">
        <v>5</v>
      </c>
      <c r="Q59" s="10">
        <v>0</v>
      </c>
      <c r="R59" s="10">
        <v>0</v>
      </c>
      <c r="S59" s="10">
        <v>5</v>
      </c>
      <c r="T59" s="10">
        <v>1</v>
      </c>
      <c r="U59" s="10">
        <v>1</v>
      </c>
      <c r="V59" s="10">
        <v>2</v>
      </c>
      <c r="W59" s="10">
        <v>2</v>
      </c>
      <c r="X59" s="10">
        <v>0</v>
      </c>
      <c r="Y59" s="10">
        <v>3</v>
      </c>
      <c r="Z59" s="10">
        <v>0</v>
      </c>
      <c r="AA59" s="10">
        <v>0</v>
      </c>
      <c r="AB59" s="78" t="s">
        <v>67</v>
      </c>
      <c r="AC59" s="12" t="s">
        <v>31</v>
      </c>
      <c r="AD59" s="13" t="e">
        <f>#REF!+#REF!+AD60+#REF!</f>
        <v>#REF!</v>
      </c>
      <c r="AE59" s="13" t="e">
        <f>#REF!+#REF!+AE60+#REF!</f>
        <v>#REF!</v>
      </c>
      <c r="AF59" s="13" t="e">
        <f>#REF!+#REF!+AF60+#REF!</f>
        <v>#REF!</v>
      </c>
      <c r="AG59" s="14">
        <v>800</v>
      </c>
      <c r="AH59" s="14">
        <v>750</v>
      </c>
      <c r="AI59" s="14">
        <v>700</v>
      </c>
      <c r="AJ59" s="14">
        <v>500</v>
      </c>
      <c r="AK59" s="14">
        <v>500</v>
      </c>
      <c r="AL59" s="14">
        <v>500</v>
      </c>
      <c r="AM59" s="16">
        <f t="shared" si="3"/>
        <v>3750</v>
      </c>
      <c r="AN59" s="5"/>
    </row>
    <row r="60" spans="1:40" s="4" customFormat="1" ht="31.5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>
        <v>0</v>
      </c>
      <c r="S60" s="10">
        <v>5</v>
      </c>
      <c r="T60" s="10">
        <v>1</v>
      </c>
      <c r="U60" s="10">
        <v>1</v>
      </c>
      <c r="V60" s="10">
        <v>2</v>
      </c>
      <c r="W60" s="10">
        <v>2</v>
      </c>
      <c r="X60" s="10">
        <v>0</v>
      </c>
      <c r="Y60" s="10">
        <v>3</v>
      </c>
      <c r="Z60" s="10">
        <v>0</v>
      </c>
      <c r="AA60" s="10">
        <v>0</v>
      </c>
      <c r="AB60" s="68" t="s">
        <v>47</v>
      </c>
      <c r="AC60" s="12" t="s">
        <v>31</v>
      </c>
      <c r="AD60" s="13">
        <v>0</v>
      </c>
      <c r="AE60" s="13">
        <v>0</v>
      </c>
      <c r="AF60" s="13">
        <v>0</v>
      </c>
      <c r="AG60" s="15">
        <v>800</v>
      </c>
      <c r="AH60" s="14">
        <v>750</v>
      </c>
      <c r="AI60" s="14">
        <v>700</v>
      </c>
      <c r="AJ60" s="14">
        <v>500</v>
      </c>
      <c r="AK60" s="14">
        <v>500</v>
      </c>
      <c r="AL60" s="14">
        <v>500</v>
      </c>
      <c r="AM60" s="16">
        <f t="shared" si="3"/>
        <v>3750</v>
      </c>
      <c r="AN60" s="5"/>
    </row>
    <row r="61" spans="1:40" s="4" customFormat="1" ht="53.2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>
        <v>0</v>
      </c>
      <c r="S61" s="10">
        <v>5</v>
      </c>
      <c r="T61" s="10">
        <v>1</v>
      </c>
      <c r="U61" s="10">
        <v>1</v>
      </c>
      <c r="V61" s="10">
        <v>2</v>
      </c>
      <c r="W61" s="10">
        <v>2</v>
      </c>
      <c r="X61" s="10">
        <v>0</v>
      </c>
      <c r="Y61" s="10">
        <v>3</v>
      </c>
      <c r="Z61" s="10">
        <v>0</v>
      </c>
      <c r="AA61" s="10">
        <v>1</v>
      </c>
      <c r="AB61" s="69" t="s">
        <v>68</v>
      </c>
      <c r="AC61" s="12" t="s">
        <v>49</v>
      </c>
      <c r="AD61" s="13"/>
      <c r="AE61" s="13"/>
      <c r="AF61" s="13"/>
      <c r="AG61" s="66">
        <v>12</v>
      </c>
      <c r="AH61" s="66">
        <v>10</v>
      </c>
      <c r="AI61" s="66">
        <v>6</v>
      </c>
      <c r="AJ61" s="66">
        <v>3</v>
      </c>
      <c r="AK61" s="66">
        <v>3</v>
      </c>
      <c r="AL61" s="66">
        <v>3</v>
      </c>
      <c r="AM61" s="67">
        <f t="shared" si="3"/>
        <v>37</v>
      </c>
      <c r="AN61" s="5"/>
    </row>
    <row r="62" spans="1:40" s="4" customFormat="1" ht="48" customHeight="1" x14ac:dyDescent="0.25">
      <c r="A62" s="79">
        <v>8</v>
      </c>
      <c r="B62" s="79">
        <v>0</v>
      </c>
      <c r="C62" s="79">
        <v>2</v>
      </c>
      <c r="D62" s="79">
        <v>0</v>
      </c>
      <c r="E62" s="79">
        <v>5</v>
      </c>
      <c r="F62" s="79">
        <v>0</v>
      </c>
      <c r="G62" s="79">
        <v>5</v>
      </c>
      <c r="H62" s="79">
        <v>0</v>
      </c>
      <c r="I62" s="79">
        <v>5</v>
      </c>
      <c r="J62" s="79">
        <v>1</v>
      </c>
      <c r="K62" s="79">
        <v>0</v>
      </c>
      <c r="L62" s="79">
        <v>2</v>
      </c>
      <c r="M62" s="79">
        <v>2</v>
      </c>
      <c r="N62" s="79">
        <v>0</v>
      </c>
      <c r="O62" s="79">
        <v>0</v>
      </c>
      <c r="P62" s="79">
        <v>6</v>
      </c>
      <c r="Q62" s="79">
        <v>0</v>
      </c>
      <c r="R62" s="10">
        <v>0</v>
      </c>
      <c r="S62" s="10">
        <v>5</v>
      </c>
      <c r="T62" s="10">
        <v>1</v>
      </c>
      <c r="U62" s="10">
        <v>1</v>
      </c>
      <c r="V62" s="10">
        <v>2</v>
      </c>
      <c r="W62" s="10">
        <v>2</v>
      </c>
      <c r="X62" s="10">
        <v>0</v>
      </c>
      <c r="Y62" s="10">
        <v>4</v>
      </c>
      <c r="Z62" s="10">
        <v>0</v>
      </c>
      <c r="AA62" s="10">
        <v>0</v>
      </c>
      <c r="AB62" s="80" t="s">
        <v>69</v>
      </c>
      <c r="AC62" s="12" t="s">
        <v>70</v>
      </c>
      <c r="AD62" s="13"/>
      <c r="AE62" s="13"/>
      <c r="AF62" s="13"/>
      <c r="AG62" s="14">
        <v>26780</v>
      </c>
      <c r="AH62" s="14">
        <v>25570</v>
      </c>
      <c r="AI62" s="14">
        <v>24570</v>
      </c>
      <c r="AJ62" s="14">
        <v>26500</v>
      </c>
      <c r="AK62" s="14">
        <v>26500</v>
      </c>
      <c r="AL62" s="14">
        <v>26500</v>
      </c>
      <c r="AM62" s="16">
        <f t="shared" si="3"/>
        <v>156420</v>
      </c>
      <c r="AN62" s="5"/>
    </row>
    <row r="63" spans="1:40" s="4" customFormat="1" ht="32.25" customHeight="1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10">
        <v>0</v>
      </c>
      <c r="S63" s="10">
        <v>5</v>
      </c>
      <c r="T63" s="10">
        <v>1</v>
      </c>
      <c r="U63" s="10">
        <v>1</v>
      </c>
      <c r="V63" s="10">
        <v>2</v>
      </c>
      <c r="W63" s="10">
        <v>2</v>
      </c>
      <c r="X63" s="10">
        <v>0</v>
      </c>
      <c r="Y63" s="79">
        <v>4</v>
      </c>
      <c r="Z63" s="79">
        <v>0</v>
      </c>
      <c r="AA63" s="79">
        <v>0</v>
      </c>
      <c r="AB63" s="68" t="s">
        <v>47</v>
      </c>
      <c r="AC63" s="12" t="s">
        <v>31</v>
      </c>
      <c r="AD63" s="13">
        <v>0</v>
      </c>
      <c r="AE63" s="13">
        <v>0</v>
      </c>
      <c r="AF63" s="13">
        <v>0</v>
      </c>
      <c r="AG63" s="14">
        <v>26780</v>
      </c>
      <c r="AH63" s="14">
        <v>25570</v>
      </c>
      <c r="AI63" s="14">
        <v>24570</v>
      </c>
      <c r="AJ63" s="14">
        <v>26500</v>
      </c>
      <c r="AK63" s="14">
        <f>$AK$62</f>
        <v>26500</v>
      </c>
      <c r="AL63" s="14">
        <v>26500</v>
      </c>
      <c r="AM63" s="16">
        <f t="shared" si="3"/>
        <v>156420</v>
      </c>
      <c r="AN63" s="5"/>
    </row>
    <row r="64" spans="1:40" s="4" customFormat="1" ht="63.75" customHeight="1" x14ac:dyDescent="0.25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10">
        <v>0</v>
      </c>
      <c r="S64" s="10">
        <v>5</v>
      </c>
      <c r="T64" s="10">
        <v>1</v>
      </c>
      <c r="U64" s="10">
        <v>1</v>
      </c>
      <c r="V64" s="10">
        <v>2</v>
      </c>
      <c r="W64" s="10">
        <v>2</v>
      </c>
      <c r="X64" s="10">
        <v>0</v>
      </c>
      <c r="Y64" s="79">
        <v>4</v>
      </c>
      <c r="Z64" s="79">
        <v>0</v>
      </c>
      <c r="AA64" s="79">
        <v>1</v>
      </c>
      <c r="AB64" s="69" t="s">
        <v>71</v>
      </c>
      <c r="AC64" s="12" t="s">
        <v>49</v>
      </c>
      <c r="AD64" s="13"/>
      <c r="AE64" s="13"/>
      <c r="AF64" s="13"/>
      <c r="AG64" s="65">
        <v>1</v>
      </c>
      <c r="AH64" s="65">
        <v>1</v>
      </c>
      <c r="AI64" s="65">
        <v>1</v>
      </c>
      <c r="AJ64" s="65">
        <v>1</v>
      </c>
      <c r="AK64" s="66">
        <v>1</v>
      </c>
      <c r="AL64" s="66">
        <v>1</v>
      </c>
      <c r="AM64" s="67">
        <f t="shared" si="3"/>
        <v>6</v>
      </c>
      <c r="AN64" s="5"/>
    </row>
    <row r="65" spans="1:40" s="4" customFormat="1" ht="50.25" customHeight="1" x14ac:dyDescent="0.25">
      <c r="A65" s="79">
        <v>8</v>
      </c>
      <c r="B65" s="79">
        <v>0</v>
      </c>
      <c r="C65" s="79">
        <v>2</v>
      </c>
      <c r="D65" s="79">
        <v>0</v>
      </c>
      <c r="E65" s="79">
        <v>5</v>
      </c>
      <c r="F65" s="79">
        <v>0</v>
      </c>
      <c r="G65" s="79">
        <v>2</v>
      </c>
      <c r="H65" s="79">
        <v>0</v>
      </c>
      <c r="I65" s="79">
        <v>5</v>
      </c>
      <c r="J65" s="79">
        <v>1</v>
      </c>
      <c r="K65" s="79">
        <v>0</v>
      </c>
      <c r="L65" s="79">
        <v>2</v>
      </c>
      <c r="M65" s="79">
        <v>2</v>
      </c>
      <c r="N65" s="79">
        <v>0</v>
      </c>
      <c r="O65" s="79">
        <v>1</v>
      </c>
      <c r="P65" s="79">
        <v>3</v>
      </c>
      <c r="Q65" s="79">
        <v>0</v>
      </c>
      <c r="R65" s="79">
        <v>0</v>
      </c>
      <c r="S65" s="79">
        <v>5</v>
      </c>
      <c r="T65" s="79">
        <v>1</v>
      </c>
      <c r="U65" s="79">
        <v>1</v>
      </c>
      <c r="V65" s="79">
        <v>2</v>
      </c>
      <c r="W65" s="79">
        <v>2</v>
      </c>
      <c r="X65" s="79">
        <v>0</v>
      </c>
      <c r="Y65" s="79">
        <v>5</v>
      </c>
      <c r="Z65" s="79">
        <v>0</v>
      </c>
      <c r="AA65" s="79">
        <v>0</v>
      </c>
      <c r="AB65" s="81" t="s">
        <v>72</v>
      </c>
      <c r="AC65" s="82" t="s">
        <v>31</v>
      </c>
      <c r="AD65" s="13"/>
      <c r="AE65" s="13"/>
      <c r="AF65" s="13"/>
      <c r="AG65" s="14">
        <v>6000</v>
      </c>
      <c r="AH65" s="14">
        <v>100</v>
      </c>
      <c r="AI65" s="14">
        <v>100</v>
      </c>
      <c r="AJ65" s="14">
        <v>100</v>
      </c>
      <c r="AK65" s="14">
        <v>100</v>
      </c>
      <c r="AL65" s="15">
        <v>100</v>
      </c>
      <c r="AM65" s="16">
        <f t="shared" si="3"/>
        <v>6500</v>
      </c>
      <c r="AN65" s="5"/>
    </row>
    <row r="66" spans="1:40" s="4" customFormat="1" ht="30" customHeight="1" x14ac:dyDescent="0.2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>
        <v>0</v>
      </c>
      <c r="S66" s="79">
        <v>5</v>
      </c>
      <c r="T66" s="79">
        <v>1</v>
      </c>
      <c r="U66" s="79">
        <v>1</v>
      </c>
      <c r="V66" s="79">
        <v>2</v>
      </c>
      <c r="W66" s="79">
        <v>2</v>
      </c>
      <c r="X66" s="79">
        <v>0</v>
      </c>
      <c r="Y66" s="79">
        <v>5</v>
      </c>
      <c r="Z66" s="79">
        <v>0</v>
      </c>
      <c r="AA66" s="79">
        <v>0</v>
      </c>
      <c r="AB66" s="63" t="s">
        <v>47</v>
      </c>
      <c r="AC66" s="82" t="s">
        <v>31</v>
      </c>
      <c r="AD66" s="13"/>
      <c r="AE66" s="13"/>
      <c r="AF66" s="13"/>
      <c r="AG66" s="14">
        <v>6000</v>
      </c>
      <c r="AH66" s="14">
        <v>100</v>
      </c>
      <c r="AI66" s="14">
        <v>200</v>
      </c>
      <c r="AJ66" s="14">
        <f>$AJ$65</f>
        <v>100</v>
      </c>
      <c r="AK66" s="15">
        <f>$AK$65</f>
        <v>100</v>
      </c>
      <c r="AL66" s="15">
        <v>100</v>
      </c>
      <c r="AM66" s="16">
        <f t="shared" si="3"/>
        <v>6600</v>
      </c>
      <c r="AN66" s="5"/>
    </row>
    <row r="67" spans="1:40" s="4" customFormat="1" ht="50.25" customHeight="1" x14ac:dyDescent="0.2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>
        <v>0</v>
      </c>
      <c r="S67" s="79">
        <v>5</v>
      </c>
      <c r="T67" s="79">
        <v>1</v>
      </c>
      <c r="U67" s="79">
        <v>1</v>
      </c>
      <c r="V67" s="79">
        <v>2</v>
      </c>
      <c r="W67" s="79">
        <v>2</v>
      </c>
      <c r="X67" s="79">
        <v>0</v>
      </c>
      <c r="Y67" s="79">
        <v>5</v>
      </c>
      <c r="Z67" s="79">
        <v>0</v>
      </c>
      <c r="AA67" s="79">
        <v>1</v>
      </c>
      <c r="AB67" s="64" t="s">
        <v>74</v>
      </c>
      <c r="AC67" s="82" t="s">
        <v>49</v>
      </c>
      <c r="AD67" s="13"/>
      <c r="AE67" s="13"/>
      <c r="AF67" s="13"/>
      <c r="AG67" s="65">
        <v>2</v>
      </c>
      <c r="AH67" s="65">
        <v>1</v>
      </c>
      <c r="AI67" s="65">
        <v>1</v>
      </c>
      <c r="AJ67" s="65">
        <v>1</v>
      </c>
      <c r="AK67" s="66">
        <v>1</v>
      </c>
      <c r="AL67" s="66">
        <v>1</v>
      </c>
      <c r="AM67" s="67">
        <f t="shared" si="3"/>
        <v>7</v>
      </c>
      <c r="AN67" s="5"/>
    </row>
    <row r="68" spans="1:40" s="4" customFormat="1" ht="75" customHeight="1" x14ac:dyDescent="0.25">
      <c r="A68" s="79">
        <v>8</v>
      </c>
      <c r="B68" s="79">
        <v>0</v>
      </c>
      <c r="C68" s="79">
        <v>2</v>
      </c>
      <c r="D68" s="79">
        <v>0</v>
      </c>
      <c r="E68" s="79">
        <v>5</v>
      </c>
      <c r="F68" s="79">
        <v>0</v>
      </c>
      <c r="G68" s="79">
        <v>2</v>
      </c>
      <c r="H68" s="79">
        <v>0</v>
      </c>
      <c r="I68" s="79">
        <v>5</v>
      </c>
      <c r="J68" s="79">
        <v>1</v>
      </c>
      <c r="K68" s="79">
        <v>0</v>
      </c>
      <c r="L68" s="79">
        <v>2</v>
      </c>
      <c r="M68" s="79">
        <v>2</v>
      </c>
      <c r="N68" s="79">
        <v>0</v>
      </c>
      <c r="O68" s="79">
        <v>1</v>
      </c>
      <c r="P68" s="79">
        <v>4</v>
      </c>
      <c r="Q68" s="79">
        <v>0</v>
      </c>
      <c r="R68" s="79">
        <v>0</v>
      </c>
      <c r="S68" s="79">
        <v>5</v>
      </c>
      <c r="T68" s="79">
        <v>1</v>
      </c>
      <c r="U68" s="79">
        <v>1</v>
      </c>
      <c r="V68" s="79">
        <v>2</v>
      </c>
      <c r="W68" s="79">
        <v>2</v>
      </c>
      <c r="X68" s="79">
        <v>0</v>
      </c>
      <c r="Y68" s="79">
        <v>6</v>
      </c>
      <c r="Z68" s="79">
        <v>0</v>
      </c>
      <c r="AA68" s="79">
        <v>0</v>
      </c>
      <c r="AB68" s="81" t="s">
        <v>75</v>
      </c>
      <c r="AC68" s="82" t="s">
        <v>31</v>
      </c>
      <c r="AD68" s="13"/>
      <c r="AE68" s="13"/>
      <c r="AF68" s="13"/>
      <c r="AG68" s="14">
        <v>0</v>
      </c>
      <c r="AH68" s="14">
        <v>100</v>
      </c>
      <c r="AI68" s="14">
        <v>100</v>
      </c>
      <c r="AJ68" s="14">
        <v>100</v>
      </c>
      <c r="AK68" s="14">
        <v>100</v>
      </c>
      <c r="AL68" s="14">
        <v>100</v>
      </c>
      <c r="AM68" s="14">
        <f t="shared" si="3"/>
        <v>500</v>
      </c>
      <c r="AN68" s="5"/>
    </row>
    <row r="69" spans="1:40" s="4" customFormat="1" ht="39" customHeight="1" x14ac:dyDescent="0.25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>
        <v>0</v>
      </c>
      <c r="S69" s="79">
        <v>5</v>
      </c>
      <c r="T69" s="79">
        <v>1</v>
      </c>
      <c r="U69" s="79">
        <v>1</v>
      </c>
      <c r="V69" s="79">
        <v>2</v>
      </c>
      <c r="W69" s="79">
        <v>2</v>
      </c>
      <c r="X69" s="79">
        <v>0</v>
      </c>
      <c r="Y69" s="79">
        <v>6</v>
      </c>
      <c r="Z69" s="79">
        <v>0</v>
      </c>
      <c r="AA69" s="79">
        <v>0</v>
      </c>
      <c r="AB69" s="63" t="s">
        <v>47</v>
      </c>
      <c r="AC69" s="82" t="s">
        <v>31</v>
      </c>
      <c r="AD69" s="13"/>
      <c r="AE69" s="13"/>
      <c r="AF69" s="13"/>
      <c r="AG69" s="14">
        <v>0</v>
      </c>
      <c r="AH69" s="14">
        <v>100</v>
      </c>
      <c r="AI69" s="14">
        <v>100</v>
      </c>
      <c r="AJ69" s="14">
        <v>100</v>
      </c>
      <c r="AK69" s="15">
        <v>100</v>
      </c>
      <c r="AL69" s="15">
        <v>100</v>
      </c>
      <c r="AM69" s="14">
        <f t="shared" si="3"/>
        <v>500</v>
      </c>
      <c r="AN69" s="5"/>
    </row>
    <row r="70" spans="1:40" s="4" customFormat="1" ht="36" customHeight="1" x14ac:dyDescent="0.25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>
        <v>0</v>
      </c>
      <c r="S70" s="79">
        <v>5</v>
      </c>
      <c r="T70" s="79">
        <v>1</v>
      </c>
      <c r="U70" s="79">
        <v>1</v>
      </c>
      <c r="V70" s="79">
        <v>2</v>
      </c>
      <c r="W70" s="79">
        <v>2</v>
      </c>
      <c r="X70" s="79">
        <v>0</v>
      </c>
      <c r="Y70" s="79">
        <v>6</v>
      </c>
      <c r="Z70" s="79">
        <v>0</v>
      </c>
      <c r="AA70" s="79">
        <v>1</v>
      </c>
      <c r="AB70" s="64" t="s">
        <v>78</v>
      </c>
      <c r="AC70" s="82" t="s">
        <v>49</v>
      </c>
      <c r="AD70" s="13"/>
      <c r="AE70" s="13"/>
      <c r="AF70" s="13"/>
      <c r="AG70" s="66">
        <v>0</v>
      </c>
      <c r="AH70" s="65">
        <v>1</v>
      </c>
      <c r="AI70" s="65">
        <v>1</v>
      </c>
      <c r="AJ70" s="65">
        <v>1</v>
      </c>
      <c r="AK70" s="66">
        <v>1</v>
      </c>
      <c r="AL70" s="66">
        <v>1</v>
      </c>
      <c r="AM70" s="67">
        <v>5</v>
      </c>
      <c r="AN70" s="5"/>
    </row>
    <row r="71" spans="1:40" s="4" customFormat="1" ht="46.5" customHeight="1" x14ac:dyDescent="0.25">
      <c r="A71" s="79">
        <v>8</v>
      </c>
      <c r="B71" s="79">
        <v>0</v>
      </c>
      <c r="C71" s="79">
        <v>2</v>
      </c>
      <c r="D71" s="79">
        <v>0</v>
      </c>
      <c r="E71" s="79">
        <v>5</v>
      </c>
      <c r="F71" s="79">
        <v>0</v>
      </c>
      <c r="G71" s="79">
        <v>5</v>
      </c>
      <c r="H71" s="79">
        <v>0</v>
      </c>
      <c r="I71" s="79">
        <v>5</v>
      </c>
      <c r="J71" s="79">
        <v>1</v>
      </c>
      <c r="K71" s="79">
        <v>0</v>
      </c>
      <c r="L71" s="79">
        <v>2</v>
      </c>
      <c r="M71" s="79">
        <v>2</v>
      </c>
      <c r="N71" s="79">
        <v>0</v>
      </c>
      <c r="O71" s="79">
        <v>2</v>
      </c>
      <c r="P71" s="79">
        <v>2</v>
      </c>
      <c r="Q71" s="79">
        <v>0</v>
      </c>
      <c r="R71" s="79">
        <v>0</v>
      </c>
      <c r="S71" s="79">
        <v>5</v>
      </c>
      <c r="T71" s="79">
        <v>1</v>
      </c>
      <c r="U71" s="79">
        <v>1</v>
      </c>
      <c r="V71" s="79">
        <v>2</v>
      </c>
      <c r="W71" s="79">
        <v>2</v>
      </c>
      <c r="X71" s="79">
        <v>0</v>
      </c>
      <c r="Y71" s="79">
        <v>7</v>
      </c>
      <c r="Z71" s="79">
        <v>0</v>
      </c>
      <c r="AA71" s="79">
        <v>0</v>
      </c>
      <c r="AB71" s="64" t="s">
        <v>79</v>
      </c>
      <c r="AC71" s="82" t="s">
        <v>31</v>
      </c>
      <c r="AD71" s="13"/>
      <c r="AE71" s="13"/>
      <c r="AF71" s="13"/>
      <c r="AG71" s="14">
        <v>11336.1</v>
      </c>
      <c r="AH71" s="14">
        <v>10500.8</v>
      </c>
      <c r="AI71" s="14">
        <v>10770.8</v>
      </c>
      <c r="AJ71" s="14">
        <v>9318.2999999999993</v>
      </c>
      <c r="AK71" s="14">
        <v>9318.2999999999993</v>
      </c>
      <c r="AL71" s="14">
        <v>9318.2999999999993</v>
      </c>
      <c r="AM71" s="16">
        <f>AG71+AH71+AI71+AJ71+AK71+AL71</f>
        <v>60562.600000000006</v>
      </c>
      <c r="AN71" s="5"/>
    </row>
    <row r="72" spans="1:40" s="4" customFormat="1" ht="45" customHeight="1" x14ac:dyDescent="0.25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>
        <v>0</v>
      </c>
      <c r="S72" s="79">
        <v>5</v>
      </c>
      <c r="T72" s="79">
        <v>1</v>
      </c>
      <c r="U72" s="79">
        <v>1</v>
      </c>
      <c r="V72" s="79">
        <v>2</v>
      </c>
      <c r="W72" s="79">
        <v>2</v>
      </c>
      <c r="X72" s="79">
        <v>0</v>
      </c>
      <c r="Y72" s="79">
        <v>7</v>
      </c>
      <c r="Z72" s="79">
        <v>0</v>
      </c>
      <c r="AA72" s="79">
        <v>0</v>
      </c>
      <c r="AB72" s="64" t="s">
        <v>47</v>
      </c>
      <c r="AC72" s="82" t="s">
        <v>31</v>
      </c>
      <c r="AD72" s="13"/>
      <c r="AE72" s="13"/>
      <c r="AF72" s="13"/>
      <c r="AG72" s="14">
        <v>11306.1</v>
      </c>
      <c r="AH72" s="14">
        <v>10500.8</v>
      </c>
      <c r="AI72" s="14">
        <v>10770.8</v>
      </c>
      <c r="AJ72" s="14">
        <v>9318.2999999999993</v>
      </c>
      <c r="AK72" s="14">
        <v>9318.2999999999993</v>
      </c>
      <c r="AL72" s="14">
        <v>9318.2999999999993</v>
      </c>
      <c r="AM72" s="16">
        <f>AG72+AH72+AI72+AJ72+AK72+AL72</f>
        <v>60532.600000000006</v>
      </c>
      <c r="AN72" s="5"/>
    </row>
    <row r="73" spans="1:40" s="4" customFormat="1" ht="57.75" customHeight="1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>
        <v>0</v>
      </c>
      <c r="S73" s="79">
        <v>5</v>
      </c>
      <c r="T73" s="79">
        <v>1</v>
      </c>
      <c r="U73" s="79">
        <v>1</v>
      </c>
      <c r="V73" s="79">
        <v>2</v>
      </c>
      <c r="W73" s="79">
        <v>2</v>
      </c>
      <c r="X73" s="79">
        <v>0</v>
      </c>
      <c r="Y73" s="79">
        <v>7</v>
      </c>
      <c r="Z73" s="79">
        <v>0</v>
      </c>
      <c r="AA73" s="79">
        <v>1</v>
      </c>
      <c r="AB73" s="71" t="s">
        <v>81</v>
      </c>
      <c r="AC73" s="82" t="s">
        <v>34</v>
      </c>
      <c r="AD73" s="13"/>
      <c r="AE73" s="13"/>
      <c r="AF73" s="13"/>
      <c r="AG73" s="65">
        <f t="shared" ref="AG73:AL73" si="4">AG71/AG21*100</f>
        <v>2.5506669453715234</v>
      </c>
      <c r="AH73" s="65">
        <f t="shared" si="4"/>
        <v>5.2563554507256729</v>
      </c>
      <c r="AI73" s="65">
        <f t="shared" si="4"/>
        <v>5.6175479790064298</v>
      </c>
      <c r="AJ73" s="65">
        <f t="shared" si="4"/>
        <v>5.0561816042957162</v>
      </c>
      <c r="AK73" s="65">
        <f t="shared" si="4"/>
        <v>5.0561816042957162</v>
      </c>
      <c r="AL73" s="65">
        <f t="shared" si="4"/>
        <v>5.0561816042957162</v>
      </c>
      <c r="AM73" s="67"/>
      <c r="AN73" s="5"/>
    </row>
    <row r="74" spans="1:40" s="4" customFormat="1" ht="53.25" customHeight="1" x14ac:dyDescent="0.25">
      <c r="A74" s="79">
        <v>8</v>
      </c>
      <c r="B74" s="79">
        <v>0</v>
      </c>
      <c r="C74" s="79">
        <v>2</v>
      </c>
      <c r="D74" s="79">
        <v>0</v>
      </c>
      <c r="E74" s="79">
        <v>5</v>
      </c>
      <c r="F74" s="79">
        <v>0</v>
      </c>
      <c r="G74" s="79">
        <v>2</v>
      </c>
      <c r="H74" s="79">
        <v>0</v>
      </c>
      <c r="I74" s="79">
        <v>5</v>
      </c>
      <c r="J74" s="79">
        <v>1</v>
      </c>
      <c r="K74" s="79">
        <v>0</v>
      </c>
      <c r="L74" s="79">
        <v>2</v>
      </c>
      <c r="M74" s="79">
        <v>2</v>
      </c>
      <c r="N74" s="79">
        <v>0</v>
      </c>
      <c r="O74" s="79">
        <v>0</v>
      </c>
      <c r="P74" s="79">
        <v>8</v>
      </c>
      <c r="Q74" s="79">
        <v>0</v>
      </c>
      <c r="R74" s="70">
        <v>0</v>
      </c>
      <c r="S74" s="70">
        <v>5</v>
      </c>
      <c r="T74" s="70">
        <v>1</v>
      </c>
      <c r="U74" s="70">
        <v>1</v>
      </c>
      <c r="V74" s="70">
        <v>2</v>
      </c>
      <c r="W74" s="70">
        <v>2</v>
      </c>
      <c r="X74" s="70">
        <v>0</v>
      </c>
      <c r="Y74" s="70">
        <v>8</v>
      </c>
      <c r="Z74" s="70">
        <v>0</v>
      </c>
      <c r="AA74" s="70">
        <v>0</v>
      </c>
      <c r="AB74" s="86" t="s">
        <v>83</v>
      </c>
      <c r="AC74" s="82" t="s">
        <v>31</v>
      </c>
      <c r="AD74" s="13"/>
      <c r="AE74" s="13"/>
      <c r="AF74" s="13"/>
      <c r="AG74" s="14">
        <v>27400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6">
        <f>AG74+AH74+AI74+AJ74+AK74+AL74</f>
        <v>27400</v>
      </c>
      <c r="AN74" s="5"/>
    </row>
    <row r="75" spans="1:40" s="4" customFormat="1" ht="45" customHeight="1" x14ac:dyDescent="0.25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0">
        <v>0</v>
      </c>
      <c r="S75" s="70">
        <v>5</v>
      </c>
      <c r="T75" s="70">
        <v>1</v>
      </c>
      <c r="U75" s="70">
        <v>1</v>
      </c>
      <c r="V75" s="70">
        <v>2</v>
      </c>
      <c r="W75" s="70">
        <v>2</v>
      </c>
      <c r="X75" s="70">
        <v>0</v>
      </c>
      <c r="Y75" s="70">
        <v>8</v>
      </c>
      <c r="Z75" s="70">
        <v>0</v>
      </c>
      <c r="AA75" s="70">
        <v>1</v>
      </c>
      <c r="AB75" s="86" t="s">
        <v>84</v>
      </c>
      <c r="AC75" s="82" t="s">
        <v>49</v>
      </c>
      <c r="AD75" s="13"/>
      <c r="AE75" s="13"/>
      <c r="AF75" s="13"/>
      <c r="AG75" s="14">
        <v>1</v>
      </c>
      <c r="AH75" s="65">
        <v>0</v>
      </c>
      <c r="AI75" s="65">
        <v>0</v>
      </c>
      <c r="AJ75" s="65">
        <v>0</v>
      </c>
      <c r="AK75" s="65">
        <v>0</v>
      </c>
      <c r="AL75" s="65">
        <v>0</v>
      </c>
      <c r="AM75" s="67">
        <v>1</v>
      </c>
      <c r="AN75" s="5"/>
    </row>
    <row r="76" spans="1:40" s="4" customFormat="1" ht="70.5" customHeight="1" x14ac:dyDescent="0.25">
      <c r="A76" s="79">
        <v>8</v>
      </c>
      <c r="B76" s="79">
        <v>0</v>
      </c>
      <c r="C76" s="79">
        <v>2</v>
      </c>
      <c r="D76" s="79">
        <v>0</v>
      </c>
      <c r="E76" s="79">
        <v>5</v>
      </c>
      <c r="F76" s="79">
        <v>0</v>
      </c>
      <c r="G76" s="79">
        <v>2</v>
      </c>
      <c r="H76" s="79">
        <v>0</v>
      </c>
      <c r="I76" s="79">
        <v>5</v>
      </c>
      <c r="J76" s="79">
        <v>1</v>
      </c>
      <c r="K76" s="79">
        <v>0</v>
      </c>
      <c r="L76" s="79">
        <v>2</v>
      </c>
      <c r="M76" s="79">
        <v>2</v>
      </c>
      <c r="N76" s="79">
        <v>0</v>
      </c>
      <c r="O76" s="79">
        <v>0</v>
      </c>
      <c r="P76" s="79">
        <v>7</v>
      </c>
      <c r="Q76" s="79">
        <v>0</v>
      </c>
      <c r="R76" s="70">
        <v>0</v>
      </c>
      <c r="S76" s="70">
        <v>5</v>
      </c>
      <c r="T76" s="70">
        <v>1</v>
      </c>
      <c r="U76" s="70">
        <v>1</v>
      </c>
      <c r="V76" s="70">
        <v>2</v>
      </c>
      <c r="W76" s="70">
        <v>2</v>
      </c>
      <c r="X76" s="70">
        <v>0</v>
      </c>
      <c r="Y76" s="70">
        <v>9</v>
      </c>
      <c r="Z76" s="70">
        <v>0</v>
      </c>
      <c r="AA76" s="70">
        <v>0</v>
      </c>
      <c r="AB76" s="86" t="s">
        <v>86</v>
      </c>
      <c r="AC76" s="82" t="s">
        <v>31</v>
      </c>
      <c r="AD76" s="13"/>
      <c r="AE76" s="13"/>
      <c r="AF76" s="13"/>
      <c r="AG76" s="14">
        <v>18285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6">
        <f>AG76+AH76+AI76+AJ76+AK76+AL76</f>
        <v>18285</v>
      </c>
      <c r="AN76" s="5"/>
    </row>
    <row r="77" spans="1:40" s="4" customFormat="1" ht="42" customHeight="1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0">
        <v>0</v>
      </c>
      <c r="S77" s="70">
        <v>5</v>
      </c>
      <c r="T77" s="70">
        <v>1</v>
      </c>
      <c r="U77" s="70">
        <v>1</v>
      </c>
      <c r="V77" s="70">
        <v>2</v>
      </c>
      <c r="W77" s="70">
        <v>2</v>
      </c>
      <c r="X77" s="70">
        <v>0</v>
      </c>
      <c r="Y77" s="70">
        <v>9</v>
      </c>
      <c r="Z77" s="70">
        <v>0</v>
      </c>
      <c r="AA77" s="70">
        <v>1</v>
      </c>
      <c r="AB77" s="71" t="s">
        <v>88</v>
      </c>
      <c r="AC77" s="82" t="s">
        <v>49</v>
      </c>
      <c r="AD77" s="13"/>
      <c r="AE77" s="13"/>
      <c r="AF77" s="13"/>
      <c r="AG77" s="14">
        <v>1</v>
      </c>
      <c r="AH77" s="65">
        <v>0</v>
      </c>
      <c r="AI77" s="65">
        <v>0</v>
      </c>
      <c r="AJ77" s="65">
        <v>0</v>
      </c>
      <c r="AK77" s="65">
        <v>0</v>
      </c>
      <c r="AL77" s="65">
        <v>0</v>
      </c>
      <c r="AM77" s="67">
        <v>1</v>
      </c>
      <c r="AN77" s="5"/>
    </row>
    <row r="78" spans="1:40" s="4" customFormat="1" ht="81" customHeight="1" x14ac:dyDescent="0.25">
      <c r="A78" s="79">
        <v>8</v>
      </c>
      <c r="B78" s="79">
        <v>0</v>
      </c>
      <c r="C78" s="79">
        <v>2</v>
      </c>
      <c r="D78" s="79">
        <v>0</v>
      </c>
      <c r="E78" s="79">
        <v>5</v>
      </c>
      <c r="F78" s="79">
        <v>0</v>
      </c>
      <c r="G78" s="79">
        <v>2</v>
      </c>
      <c r="H78" s="79">
        <v>0</v>
      </c>
      <c r="I78" s="79">
        <v>5</v>
      </c>
      <c r="J78" s="79">
        <v>1</v>
      </c>
      <c r="K78" s="79">
        <v>0</v>
      </c>
      <c r="L78" s="79">
        <v>2</v>
      </c>
      <c r="M78" s="79">
        <v>2</v>
      </c>
      <c r="N78" s="79">
        <v>0</v>
      </c>
      <c r="O78" s="79">
        <v>2</v>
      </c>
      <c r="P78" s="79">
        <v>7</v>
      </c>
      <c r="Q78" s="79">
        <v>0</v>
      </c>
      <c r="R78" s="70">
        <v>0</v>
      </c>
      <c r="S78" s="70">
        <v>5</v>
      </c>
      <c r="T78" s="70">
        <v>1</v>
      </c>
      <c r="U78" s="70">
        <v>1</v>
      </c>
      <c r="V78" s="70">
        <v>2</v>
      </c>
      <c r="W78" s="70">
        <v>2</v>
      </c>
      <c r="X78" s="70">
        <v>1</v>
      </c>
      <c r="Y78" s="70">
        <v>0</v>
      </c>
      <c r="Z78" s="70">
        <v>0</v>
      </c>
      <c r="AA78" s="70">
        <v>0</v>
      </c>
      <c r="AB78" s="54" t="s">
        <v>89</v>
      </c>
      <c r="AC78" s="82" t="s">
        <v>31</v>
      </c>
      <c r="AD78" s="13"/>
      <c r="AE78" s="13"/>
      <c r="AF78" s="13"/>
      <c r="AG78" s="14">
        <v>13833.8</v>
      </c>
      <c r="AH78" s="90">
        <v>0</v>
      </c>
      <c r="AI78" s="90">
        <v>0</v>
      </c>
      <c r="AJ78" s="90">
        <v>0</v>
      </c>
      <c r="AK78" s="90">
        <v>0</v>
      </c>
      <c r="AL78" s="90">
        <v>0</v>
      </c>
      <c r="AM78" s="16">
        <f>AG78+AH78+AI78+AJ78+AK78+AL78</f>
        <v>13833.8</v>
      </c>
      <c r="AN78" s="5"/>
    </row>
    <row r="79" spans="1:40" s="4" customFormat="1" ht="49.5" customHeight="1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0">
        <v>0</v>
      </c>
      <c r="S79" s="70">
        <v>5</v>
      </c>
      <c r="T79" s="70">
        <v>1</v>
      </c>
      <c r="U79" s="70">
        <v>1</v>
      </c>
      <c r="V79" s="70">
        <v>2</v>
      </c>
      <c r="W79" s="70">
        <v>2</v>
      </c>
      <c r="X79" s="70">
        <v>1</v>
      </c>
      <c r="Y79" s="70">
        <v>0</v>
      </c>
      <c r="Z79" s="70">
        <v>0</v>
      </c>
      <c r="AA79" s="70">
        <v>1</v>
      </c>
      <c r="AB79" s="86" t="s">
        <v>91</v>
      </c>
      <c r="AC79" s="82" t="s">
        <v>49</v>
      </c>
      <c r="AD79" s="13"/>
      <c r="AE79" s="13"/>
      <c r="AF79" s="13"/>
      <c r="AG79" s="65">
        <v>4</v>
      </c>
      <c r="AH79" s="65">
        <v>0</v>
      </c>
      <c r="AI79" s="65">
        <v>0</v>
      </c>
      <c r="AJ79" s="65">
        <v>0</v>
      </c>
      <c r="AK79" s="65">
        <v>0</v>
      </c>
      <c r="AL79" s="65">
        <v>0</v>
      </c>
      <c r="AM79" s="65">
        <v>4</v>
      </c>
      <c r="AN79" s="5"/>
    </row>
    <row r="80" spans="1:40" s="4" customFormat="1" ht="49.5" customHeight="1" x14ac:dyDescent="0.25">
      <c r="A80" s="79">
        <v>8</v>
      </c>
      <c r="B80" s="79">
        <v>0</v>
      </c>
      <c r="C80" s="79">
        <v>2</v>
      </c>
      <c r="D80" s="79">
        <v>0</v>
      </c>
      <c r="E80" s="79">
        <v>5</v>
      </c>
      <c r="F80" s="79">
        <v>0</v>
      </c>
      <c r="G80" s="79">
        <v>2</v>
      </c>
      <c r="H80" s="79">
        <v>0</v>
      </c>
      <c r="I80" s="79">
        <v>5</v>
      </c>
      <c r="J80" s="79">
        <v>1</v>
      </c>
      <c r="K80" s="79">
        <v>0</v>
      </c>
      <c r="L80" s="79">
        <v>2</v>
      </c>
      <c r="M80" s="79">
        <v>2</v>
      </c>
      <c r="N80" s="79">
        <v>0</v>
      </c>
      <c r="O80" s="79">
        <v>2</v>
      </c>
      <c r="P80" s="79">
        <v>3</v>
      </c>
      <c r="Q80" s="79">
        <v>0</v>
      </c>
      <c r="R80" s="70">
        <v>0</v>
      </c>
      <c r="S80" s="70">
        <v>5</v>
      </c>
      <c r="T80" s="70">
        <v>1</v>
      </c>
      <c r="U80" s="70">
        <v>1</v>
      </c>
      <c r="V80" s="70">
        <v>2</v>
      </c>
      <c r="W80" s="70">
        <v>2</v>
      </c>
      <c r="X80" s="70">
        <v>1</v>
      </c>
      <c r="Y80" s="70">
        <v>1</v>
      </c>
      <c r="Z80" s="70">
        <v>0</v>
      </c>
      <c r="AA80" s="70">
        <v>0</v>
      </c>
      <c r="AB80" s="54" t="s">
        <v>93</v>
      </c>
      <c r="AC80" s="82" t="s">
        <v>31</v>
      </c>
      <c r="AD80" s="13"/>
      <c r="AE80" s="13"/>
      <c r="AF80" s="13"/>
      <c r="AG80" s="90">
        <v>380</v>
      </c>
      <c r="AH80" s="65">
        <v>0</v>
      </c>
      <c r="AI80" s="65">
        <v>0</v>
      </c>
      <c r="AJ80" s="65">
        <v>0</v>
      </c>
      <c r="AK80" s="65">
        <v>0</v>
      </c>
      <c r="AL80" s="65">
        <v>0</v>
      </c>
      <c r="AM80" s="16">
        <f>AG80+AH80+AI80+AJ80+AK80+AL80</f>
        <v>380</v>
      </c>
      <c r="AN80" s="5"/>
    </row>
    <row r="81" spans="1:40" s="4" customFormat="1" ht="49.5" customHeight="1" x14ac:dyDescent="0.25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0">
        <v>0</v>
      </c>
      <c r="S81" s="70">
        <v>5</v>
      </c>
      <c r="T81" s="70">
        <v>1</v>
      </c>
      <c r="U81" s="70">
        <v>1</v>
      </c>
      <c r="V81" s="70">
        <v>2</v>
      </c>
      <c r="W81" s="70">
        <v>2</v>
      </c>
      <c r="X81" s="70">
        <v>1</v>
      </c>
      <c r="Y81" s="70">
        <v>1</v>
      </c>
      <c r="Z81" s="70">
        <v>0</v>
      </c>
      <c r="AA81" s="70">
        <v>1</v>
      </c>
      <c r="AB81" s="86" t="s">
        <v>95</v>
      </c>
      <c r="AC81" s="82" t="s">
        <v>49</v>
      </c>
      <c r="AD81" s="13"/>
      <c r="AE81" s="13"/>
      <c r="AF81" s="13"/>
      <c r="AG81" s="65">
        <v>9</v>
      </c>
      <c r="AH81" s="65">
        <v>0</v>
      </c>
      <c r="AI81" s="65">
        <v>0</v>
      </c>
      <c r="AJ81" s="65">
        <v>0</v>
      </c>
      <c r="AK81" s="65">
        <v>0</v>
      </c>
      <c r="AL81" s="65">
        <v>0</v>
      </c>
      <c r="AM81" s="65">
        <v>7</v>
      </c>
      <c r="AN81" s="5"/>
    </row>
    <row r="82" spans="1:40" s="4" customFormat="1" ht="49.5" customHeight="1" x14ac:dyDescent="0.25">
      <c r="A82" s="79">
        <v>8</v>
      </c>
      <c r="B82" s="79">
        <v>0</v>
      </c>
      <c r="C82" s="79">
        <v>2</v>
      </c>
      <c r="D82" s="79">
        <v>0</v>
      </c>
      <c r="E82" s="79">
        <v>5</v>
      </c>
      <c r="F82" s="79">
        <v>0</v>
      </c>
      <c r="G82" s="79">
        <v>2</v>
      </c>
      <c r="H82" s="79">
        <v>0</v>
      </c>
      <c r="I82" s="79">
        <v>5</v>
      </c>
      <c r="J82" s="79">
        <v>1</v>
      </c>
      <c r="K82" s="79">
        <v>0</v>
      </c>
      <c r="L82" s="79">
        <v>2</v>
      </c>
      <c r="M82" s="79">
        <v>2</v>
      </c>
      <c r="N82" s="79">
        <v>0</v>
      </c>
      <c r="O82" s="79">
        <v>1</v>
      </c>
      <c r="P82" s="79">
        <v>5</v>
      </c>
      <c r="Q82" s="79">
        <v>0</v>
      </c>
      <c r="R82" s="79">
        <v>0</v>
      </c>
      <c r="S82" s="79">
        <v>5</v>
      </c>
      <c r="T82" s="79">
        <v>1</v>
      </c>
      <c r="U82" s="79">
        <v>1</v>
      </c>
      <c r="V82" s="79">
        <v>2</v>
      </c>
      <c r="W82" s="79">
        <v>2</v>
      </c>
      <c r="X82" s="79">
        <v>1</v>
      </c>
      <c r="Y82" s="79">
        <v>2</v>
      </c>
      <c r="Z82" s="79">
        <v>0</v>
      </c>
      <c r="AA82" s="79">
        <v>0</v>
      </c>
      <c r="AB82" s="54" t="s">
        <v>97</v>
      </c>
      <c r="AC82" s="82" t="s">
        <v>31</v>
      </c>
      <c r="AD82" s="13"/>
      <c r="AE82" s="13"/>
      <c r="AF82" s="13"/>
      <c r="AG82" s="14">
        <v>500</v>
      </c>
      <c r="AH82" s="90">
        <v>0</v>
      </c>
      <c r="AI82" s="90">
        <v>0</v>
      </c>
      <c r="AJ82" s="90">
        <v>0</v>
      </c>
      <c r="AK82" s="90">
        <v>0</v>
      </c>
      <c r="AL82" s="90">
        <v>0</v>
      </c>
      <c r="AM82" s="16">
        <f>AG82+AH82+AI82+AJ82+AK82+AL82</f>
        <v>500</v>
      </c>
      <c r="AN82" s="5"/>
    </row>
    <row r="83" spans="1:40" s="4" customFormat="1" ht="49.5" customHeight="1" x14ac:dyDescent="0.25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>
        <v>0</v>
      </c>
      <c r="S83" s="79">
        <v>5</v>
      </c>
      <c r="T83" s="79">
        <v>1</v>
      </c>
      <c r="U83" s="79">
        <v>1</v>
      </c>
      <c r="V83" s="79">
        <v>2</v>
      </c>
      <c r="W83" s="79">
        <v>2</v>
      </c>
      <c r="X83" s="79">
        <v>1</v>
      </c>
      <c r="Y83" s="79">
        <v>2</v>
      </c>
      <c r="Z83" s="79">
        <v>0</v>
      </c>
      <c r="AA83" s="79">
        <v>1</v>
      </c>
      <c r="AB83" s="54" t="s">
        <v>99</v>
      </c>
      <c r="AC83" s="82" t="s">
        <v>49</v>
      </c>
      <c r="AD83" s="13"/>
      <c r="AE83" s="13"/>
      <c r="AF83" s="13"/>
      <c r="AG83" s="93">
        <v>1</v>
      </c>
      <c r="AH83" s="65">
        <v>0</v>
      </c>
      <c r="AI83" s="65">
        <v>0</v>
      </c>
      <c r="AJ83" s="65">
        <v>0</v>
      </c>
      <c r="AK83" s="65">
        <v>0</v>
      </c>
      <c r="AL83" s="65">
        <v>0</v>
      </c>
      <c r="AM83" s="65">
        <v>1</v>
      </c>
      <c r="AN83" s="5"/>
    </row>
    <row r="84" spans="1:40" s="94" customFormat="1" ht="49.5" customHeight="1" x14ac:dyDescent="0.25">
      <c r="A84" s="79">
        <v>8</v>
      </c>
      <c r="B84" s="79">
        <v>0</v>
      </c>
      <c r="C84" s="79">
        <v>2</v>
      </c>
      <c r="D84" s="79">
        <v>0</v>
      </c>
      <c r="E84" s="79">
        <v>5</v>
      </c>
      <c r="F84" s="79">
        <v>0</v>
      </c>
      <c r="G84" s="79">
        <v>2</v>
      </c>
      <c r="H84" s="79">
        <v>0</v>
      </c>
      <c r="I84" s="79">
        <v>5</v>
      </c>
      <c r="J84" s="79">
        <v>1</v>
      </c>
      <c r="K84" s="79">
        <v>0</v>
      </c>
      <c r="L84" s="79">
        <v>2</v>
      </c>
      <c r="M84" s="79">
        <v>2</v>
      </c>
      <c r="N84" s="79">
        <v>0</v>
      </c>
      <c r="O84" s="79">
        <v>2</v>
      </c>
      <c r="P84" s="79">
        <v>6</v>
      </c>
      <c r="Q84" s="79">
        <v>0</v>
      </c>
      <c r="R84" s="79">
        <v>0</v>
      </c>
      <c r="S84" s="79">
        <v>5</v>
      </c>
      <c r="T84" s="79">
        <v>1</v>
      </c>
      <c r="U84" s="79">
        <v>1</v>
      </c>
      <c r="V84" s="79">
        <v>2</v>
      </c>
      <c r="W84" s="79">
        <v>2</v>
      </c>
      <c r="X84" s="79">
        <v>1</v>
      </c>
      <c r="Y84" s="79">
        <v>3</v>
      </c>
      <c r="Z84" s="79">
        <v>0</v>
      </c>
      <c r="AA84" s="79">
        <v>0</v>
      </c>
      <c r="AB84" s="54" t="s">
        <v>101</v>
      </c>
      <c r="AC84" s="82" t="s">
        <v>31</v>
      </c>
      <c r="AD84" s="83"/>
      <c r="AE84" s="83"/>
      <c r="AF84" s="83"/>
      <c r="AG84" s="14">
        <v>500</v>
      </c>
      <c r="AH84" s="14">
        <v>0</v>
      </c>
      <c r="AI84" s="14">
        <v>0</v>
      </c>
      <c r="AJ84" s="14">
        <v>0</v>
      </c>
      <c r="AK84" s="14">
        <v>0</v>
      </c>
      <c r="AL84" s="14">
        <v>0</v>
      </c>
      <c r="AM84" s="52">
        <f>AG84+AH84+AI84+AJ84+AK84+AL84</f>
        <v>500</v>
      </c>
      <c r="AN84" s="95"/>
    </row>
    <row r="85" spans="1:40" s="4" customFormat="1" ht="49.5" customHeight="1" x14ac:dyDescent="0.25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>
        <v>0</v>
      </c>
      <c r="S85" s="79">
        <v>5</v>
      </c>
      <c r="T85" s="79">
        <v>1</v>
      </c>
      <c r="U85" s="79">
        <v>1</v>
      </c>
      <c r="V85" s="79">
        <v>2</v>
      </c>
      <c r="W85" s="79">
        <v>2</v>
      </c>
      <c r="X85" s="79">
        <v>1</v>
      </c>
      <c r="Y85" s="79">
        <v>3</v>
      </c>
      <c r="Z85" s="79">
        <v>0</v>
      </c>
      <c r="AA85" s="79">
        <v>1</v>
      </c>
      <c r="AB85" s="54" t="s">
        <v>102</v>
      </c>
      <c r="AC85" s="82" t="s">
        <v>49</v>
      </c>
      <c r="AD85" s="13"/>
      <c r="AE85" s="13"/>
      <c r="AF85" s="13"/>
      <c r="AG85" s="65">
        <v>1</v>
      </c>
      <c r="AH85" s="65">
        <v>0</v>
      </c>
      <c r="AI85" s="65">
        <v>0</v>
      </c>
      <c r="AJ85" s="65">
        <v>0</v>
      </c>
      <c r="AK85" s="65">
        <v>0</v>
      </c>
      <c r="AL85" s="65">
        <v>0</v>
      </c>
      <c r="AM85" s="65">
        <v>1</v>
      </c>
      <c r="AN85" s="5"/>
    </row>
    <row r="86" spans="1:40" s="4" customFormat="1" ht="49.5" customHeight="1" x14ac:dyDescent="0.25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>
        <v>0</v>
      </c>
      <c r="S86" s="79">
        <v>5</v>
      </c>
      <c r="T86" s="79">
        <v>1</v>
      </c>
      <c r="U86" s="79">
        <v>1</v>
      </c>
      <c r="V86" s="79">
        <v>3</v>
      </c>
      <c r="W86" s="79">
        <v>0</v>
      </c>
      <c r="X86" s="79">
        <v>0</v>
      </c>
      <c r="Y86" s="79">
        <v>0</v>
      </c>
      <c r="Z86" s="79">
        <v>0</v>
      </c>
      <c r="AA86" s="79">
        <v>0</v>
      </c>
      <c r="AB86" s="97" t="s">
        <v>104</v>
      </c>
      <c r="AC86" s="12" t="s">
        <v>70</v>
      </c>
      <c r="AD86" s="13"/>
      <c r="AE86" s="13"/>
      <c r="AF86" s="13"/>
      <c r="AG86" s="60">
        <f>AG89+AG92+AG95</f>
        <v>3763.3</v>
      </c>
      <c r="AH86" s="60">
        <f>AH89+AH92</f>
        <v>2000</v>
      </c>
      <c r="AI86" s="60">
        <f>AI89+AI92</f>
        <v>2000</v>
      </c>
      <c r="AJ86" s="60">
        <f>AJ89+AJ92</f>
        <v>1500</v>
      </c>
      <c r="AK86" s="60">
        <f>AK89+AK92</f>
        <v>1500</v>
      </c>
      <c r="AL86" s="60">
        <f>AL89+AL92</f>
        <v>1500</v>
      </c>
      <c r="AM86" s="16">
        <f>AG86+AH86+AI86+AJ86+AK86+AL86</f>
        <v>12263.3</v>
      </c>
      <c r="AN86" s="5"/>
    </row>
    <row r="87" spans="1:40" s="4" customFormat="1" ht="48.75" customHeight="1" x14ac:dyDescent="0.25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>
        <v>0</v>
      </c>
      <c r="S87" s="79">
        <v>5</v>
      </c>
      <c r="T87" s="79">
        <v>1</v>
      </c>
      <c r="U87" s="79">
        <v>1</v>
      </c>
      <c r="V87" s="79">
        <v>3</v>
      </c>
      <c r="W87" s="79">
        <v>0</v>
      </c>
      <c r="X87" s="79">
        <v>0</v>
      </c>
      <c r="Y87" s="79">
        <v>0</v>
      </c>
      <c r="Z87" s="79">
        <v>0</v>
      </c>
      <c r="AA87" s="79">
        <v>1</v>
      </c>
      <c r="AB87" s="11" t="s">
        <v>107</v>
      </c>
      <c r="AC87" s="12" t="s">
        <v>49</v>
      </c>
      <c r="AD87" s="13"/>
      <c r="AE87" s="13"/>
      <c r="AF87" s="13"/>
      <c r="AG87" s="66">
        <v>281</v>
      </c>
      <c r="AH87" s="66">
        <v>281</v>
      </c>
      <c r="AI87" s="66">
        <v>281</v>
      </c>
      <c r="AJ87" s="66">
        <v>281</v>
      </c>
      <c r="AK87" s="66">
        <v>281</v>
      </c>
      <c r="AL87" s="66">
        <v>281</v>
      </c>
      <c r="AM87" s="67"/>
      <c r="AN87" s="5"/>
    </row>
    <row r="88" spans="1:40" s="4" customFormat="1" ht="77.25" hidden="1" customHeight="1" x14ac:dyDescent="0.25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>
        <v>0</v>
      </c>
      <c r="S88" s="79">
        <v>5</v>
      </c>
      <c r="T88" s="79">
        <v>1</v>
      </c>
      <c r="U88" s="79">
        <v>0</v>
      </c>
      <c r="V88" s="79">
        <v>3</v>
      </c>
      <c r="W88" s="79">
        <v>3</v>
      </c>
      <c r="X88" s="79">
        <v>0</v>
      </c>
      <c r="Y88" s="79">
        <v>1</v>
      </c>
      <c r="Z88" s="79">
        <v>0</v>
      </c>
      <c r="AA88" s="79">
        <v>0</v>
      </c>
      <c r="AB88" s="69" t="s">
        <v>109</v>
      </c>
      <c r="AC88" s="12" t="s">
        <v>70</v>
      </c>
      <c r="AD88" s="13"/>
      <c r="AE88" s="13"/>
      <c r="AF88" s="13"/>
      <c r="AG88" s="14">
        <v>1786.4</v>
      </c>
      <c r="AH88" s="15" t="e">
        <f>#REF!</f>
        <v>#REF!</v>
      </c>
      <c r="AI88" s="15" t="e">
        <f>#REF!</f>
        <v>#REF!</v>
      </c>
      <c r="AJ88" s="15" t="e">
        <f>#REF!</f>
        <v>#REF!</v>
      </c>
      <c r="AK88" s="15" t="e">
        <f>#REF!</f>
        <v>#REF!</v>
      </c>
      <c r="AL88" s="15" t="e">
        <f>#REF!</f>
        <v>#REF!</v>
      </c>
      <c r="AM88" s="16" t="e">
        <f>AG88+AH88+AI88+AJ88+AK88+AL88</f>
        <v>#REF!</v>
      </c>
      <c r="AN88" s="5"/>
    </row>
    <row r="89" spans="1:40" s="4" customFormat="1" ht="69.75" customHeight="1" x14ac:dyDescent="0.25">
      <c r="A89" s="79">
        <v>8</v>
      </c>
      <c r="B89" s="79">
        <v>0</v>
      </c>
      <c r="C89" s="79">
        <v>2</v>
      </c>
      <c r="D89" s="79">
        <v>0</v>
      </c>
      <c r="E89" s="79">
        <v>5</v>
      </c>
      <c r="F89" s="79">
        <v>0</v>
      </c>
      <c r="G89" s="79">
        <v>1</v>
      </c>
      <c r="H89" s="79">
        <v>0</v>
      </c>
      <c r="I89" s="79">
        <v>5</v>
      </c>
      <c r="J89" s="79">
        <v>1</v>
      </c>
      <c r="K89" s="79">
        <v>0</v>
      </c>
      <c r="L89" s="79">
        <v>3</v>
      </c>
      <c r="M89" s="79">
        <v>2</v>
      </c>
      <c r="N89" s="79">
        <v>0</v>
      </c>
      <c r="O89" s="79">
        <v>1</v>
      </c>
      <c r="P89" s="79">
        <v>1</v>
      </c>
      <c r="Q89" s="79">
        <v>0</v>
      </c>
      <c r="R89" s="79">
        <v>0</v>
      </c>
      <c r="S89" s="79">
        <v>5</v>
      </c>
      <c r="T89" s="79">
        <v>1</v>
      </c>
      <c r="U89" s="79">
        <v>1</v>
      </c>
      <c r="V89" s="79">
        <v>3</v>
      </c>
      <c r="W89" s="79">
        <v>3</v>
      </c>
      <c r="X89" s="79">
        <v>0</v>
      </c>
      <c r="Y89" s="79">
        <v>1</v>
      </c>
      <c r="Z89" s="79">
        <v>0</v>
      </c>
      <c r="AA89" s="79">
        <v>0</v>
      </c>
      <c r="AB89" s="64" t="s">
        <v>111</v>
      </c>
      <c r="AC89" s="12" t="s">
        <v>31</v>
      </c>
      <c r="AD89" s="13"/>
      <c r="AE89" s="13"/>
      <c r="AF89" s="13"/>
      <c r="AG89" s="14">
        <v>2133.3000000000002</v>
      </c>
      <c r="AH89" s="14">
        <v>1000</v>
      </c>
      <c r="AI89" s="14">
        <v>1000</v>
      </c>
      <c r="AJ89" s="14">
        <v>1000</v>
      </c>
      <c r="AK89" s="14">
        <v>1000</v>
      </c>
      <c r="AL89" s="14">
        <v>1000</v>
      </c>
      <c r="AM89" s="16">
        <f>AG89+AH89+AI89+AJ89+AK89+AL89</f>
        <v>7133.3</v>
      </c>
      <c r="AN89" s="5"/>
    </row>
    <row r="90" spans="1:40" s="4" customFormat="1" ht="36" customHeight="1" x14ac:dyDescent="0.25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>
        <v>0</v>
      </c>
      <c r="S90" s="79">
        <v>5</v>
      </c>
      <c r="T90" s="79">
        <v>1</v>
      </c>
      <c r="U90" s="79">
        <v>1</v>
      </c>
      <c r="V90" s="79">
        <v>3</v>
      </c>
      <c r="W90" s="79">
        <v>3</v>
      </c>
      <c r="X90" s="79">
        <v>0</v>
      </c>
      <c r="Y90" s="79">
        <v>1</v>
      </c>
      <c r="Z90" s="79">
        <v>0</v>
      </c>
      <c r="AA90" s="79">
        <v>0</v>
      </c>
      <c r="AB90" s="63" t="s">
        <v>47</v>
      </c>
      <c r="AC90" s="12" t="s">
        <v>31</v>
      </c>
      <c r="AD90" s="13"/>
      <c r="AE90" s="13"/>
      <c r="AF90" s="13"/>
      <c r="AG90" s="14">
        <v>2133.3000000000002</v>
      </c>
      <c r="AH90" s="14">
        <v>1000</v>
      </c>
      <c r="AI90" s="14">
        <v>1000</v>
      </c>
      <c r="AJ90" s="14">
        <v>1000</v>
      </c>
      <c r="AK90" s="14">
        <v>1000</v>
      </c>
      <c r="AL90" s="14">
        <v>1000</v>
      </c>
      <c r="AM90" s="16">
        <f>AG90+AH90+AI90+AJ90+AK90+AL90</f>
        <v>7133.3</v>
      </c>
      <c r="AN90" s="5"/>
    </row>
    <row r="91" spans="1:40" s="4" customFormat="1" ht="54" customHeight="1" x14ac:dyDescent="0.25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>
        <v>0</v>
      </c>
      <c r="S91" s="79">
        <v>5</v>
      </c>
      <c r="T91" s="79">
        <v>1</v>
      </c>
      <c r="U91" s="79">
        <v>1</v>
      </c>
      <c r="V91" s="79">
        <v>3</v>
      </c>
      <c r="W91" s="79">
        <v>3</v>
      </c>
      <c r="X91" s="79">
        <v>0</v>
      </c>
      <c r="Y91" s="79">
        <v>1</v>
      </c>
      <c r="Z91" s="79">
        <v>0</v>
      </c>
      <c r="AA91" s="79">
        <v>1</v>
      </c>
      <c r="AB91" s="71" t="s">
        <v>115</v>
      </c>
      <c r="AC91" s="12" t="s">
        <v>34</v>
      </c>
      <c r="AD91" s="13"/>
      <c r="AE91" s="13"/>
      <c r="AF91" s="13"/>
      <c r="AG91" s="14">
        <f t="shared" ref="AG91:AL91" si="5">AG89/AG21*100</f>
        <v>0.48000086401505554</v>
      </c>
      <c r="AH91" s="14">
        <f t="shared" si="5"/>
        <v>0.50056714257253476</v>
      </c>
      <c r="AI91" s="14">
        <f t="shared" si="5"/>
        <v>0.52155345740394676</v>
      </c>
      <c r="AJ91" s="14">
        <f t="shared" si="5"/>
        <v>0.54260772933858281</v>
      </c>
      <c r="AK91" s="15">
        <f t="shared" si="5"/>
        <v>0.54260772933858281</v>
      </c>
      <c r="AL91" s="15">
        <f t="shared" si="5"/>
        <v>0.54260772933858281</v>
      </c>
      <c r="AM91" s="16"/>
      <c r="AN91" s="5"/>
    </row>
    <row r="92" spans="1:40" s="4" customFormat="1" ht="54" customHeight="1" x14ac:dyDescent="0.25">
      <c r="A92" s="79">
        <v>8</v>
      </c>
      <c r="B92" s="79">
        <v>0</v>
      </c>
      <c r="C92" s="79">
        <v>2</v>
      </c>
      <c r="D92" s="79">
        <v>0</v>
      </c>
      <c r="E92" s="79">
        <v>5</v>
      </c>
      <c r="F92" s="79">
        <v>0</v>
      </c>
      <c r="G92" s="79">
        <v>1</v>
      </c>
      <c r="H92" s="79">
        <v>0</v>
      </c>
      <c r="I92" s="79">
        <v>5</v>
      </c>
      <c r="J92" s="79">
        <v>1</v>
      </c>
      <c r="K92" s="79">
        <v>0</v>
      </c>
      <c r="L92" s="79">
        <v>3</v>
      </c>
      <c r="M92" s="79">
        <v>2</v>
      </c>
      <c r="N92" s="79">
        <v>0</v>
      </c>
      <c r="O92" s="79">
        <v>1</v>
      </c>
      <c r="P92" s="79">
        <v>8</v>
      </c>
      <c r="Q92" s="79">
        <v>0</v>
      </c>
      <c r="R92" s="79">
        <v>0</v>
      </c>
      <c r="S92" s="79">
        <v>5</v>
      </c>
      <c r="T92" s="79">
        <v>1</v>
      </c>
      <c r="U92" s="79">
        <v>1</v>
      </c>
      <c r="V92" s="79">
        <v>3</v>
      </c>
      <c r="W92" s="79">
        <v>3</v>
      </c>
      <c r="X92" s="79">
        <v>0</v>
      </c>
      <c r="Y92" s="79">
        <v>2</v>
      </c>
      <c r="Z92" s="79">
        <v>0</v>
      </c>
      <c r="AA92" s="79">
        <v>0</v>
      </c>
      <c r="AB92" s="98" t="s">
        <v>117</v>
      </c>
      <c r="AC92" s="82" t="s">
        <v>31</v>
      </c>
      <c r="AD92" s="83"/>
      <c r="AE92" s="83"/>
      <c r="AF92" s="83"/>
      <c r="AG92" s="91">
        <v>1500</v>
      </c>
      <c r="AH92" s="14">
        <v>1000</v>
      </c>
      <c r="AI92" s="14">
        <v>1000</v>
      </c>
      <c r="AJ92" s="14">
        <v>500</v>
      </c>
      <c r="AK92" s="14">
        <v>500</v>
      </c>
      <c r="AL92" s="14">
        <v>500</v>
      </c>
      <c r="AM92" s="16">
        <f>AG92+AH92+AI92+AJ92+AK92+AL92</f>
        <v>5000</v>
      </c>
      <c r="AN92" s="5"/>
    </row>
    <row r="93" spans="1:40" s="4" customFormat="1" ht="30" customHeight="1" x14ac:dyDescent="0.25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>
        <v>0</v>
      </c>
      <c r="S93" s="79">
        <v>5</v>
      </c>
      <c r="T93" s="79">
        <v>1</v>
      </c>
      <c r="U93" s="79">
        <v>1</v>
      </c>
      <c r="V93" s="79">
        <v>3</v>
      </c>
      <c r="W93" s="79">
        <v>3</v>
      </c>
      <c r="X93" s="79">
        <v>0</v>
      </c>
      <c r="Y93" s="79">
        <v>2</v>
      </c>
      <c r="Z93" s="79">
        <v>0</v>
      </c>
      <c r="AA93" s="79">
        <v>0</v>
      </c>
      <c r="AB93" s="63" t="s">
        <v>47</v>
      </c>
      <c r="AC93" s="82" t="s">
        <v>31</v>
      </c>
      <c r="AD93" s="83"/>
      <c r="AE93" s="83"/>
      <c r="AF93" s="83"/>
      <c r="AG93" s="14">
        <v>1500</v>
      </c>
      <c r="AH93" s="14">
        <v>1000</v>
      </c>
      <c r="AI93" s="14">
        <v>1000</v>
      </c>
      <c r="AJ93" s="14">
        <v>500</v>
      </c>
      <c r="AK93" s="14">
        <v>500</v>
      </c>
      <c r="AL93" s="14">
        <v>500</v>
      </c>
      <c r="AM93" s="16">
        <f>AG93+AH93+AI93+AJ93+AK93+AL93</f>
        <v>5000</v>
      </c>
      <c r="AN93" s="5"/>
    </row>
    <row r="94" spans="1:40" s="4" customFormat="1" ht="54" customHeight="1" x14ac:dyDescent="0.25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>
        <v>0</v>
      </c>
      <c r="S94" s="79">
        <v>5</v>
      </c>
      <c r="T94" s="79">
        <v>1</v>
      </c>
      <c r="U94" s="79">
        <v>1</v>
      </c>
      <c r="V94" s="79">
        <v>3</v>
      </c>
      <c r="W94" s="79">
        <v>3</v>
      </c>
      <c r="X94" s="79">
        <v>0</v>
      </c>
      <c r="Y94" s="79">
        <v>2</v>
      </c>
      <c r="Z94" s="79">
        <v>0</v>
      </c>
      <c r="AA94" s="79">
        <v>1</v>
      </c>
      <c r="AB94" s="81" t="s">
        <v>120</v>
      </c>
      <c r="AC94" s="82" t="s">
        <v>49</v>
      </c>
      <c r="AD94" s="83"/>
      <c r="AE94" s="83"/>
      <c r="AF94" s="83"/>
      <c r="AG94" s="65">
        <v>15</v>
      </c>
      <c r="AH94" s="65">
        <v>15</v>
      </c>
      <c r="AI94" s="65">
        <v>15</v>
      </c>
      <c r="AJ94" s="66">
        <v>15</v>
      </c>
      <c r="AK94" s="66">
        <v>15</v>
      </c>
      <c r="AL94" s="66">
        <v>15</v>
      </c>
      <c r="AM94" s="67">
        <f>AG94+AH94+AI94+AJ94+AK94+AL94</f>
        <v>90</v>
      </c>
      <c r="AN94" s="5"/>
    </row>
    <row r="95" spans="1:40" s="4" customFormat="1" ht="54" customHeight="1" x14ac:dyDescent="0.25">
      <c r="A95" s="79">
        <v>8</v>
      </c>
      <c r="B95" s="79">
        <v>0</v>
      </c>
      <c r="C95" s="79">
        <v>2</v>
      </c>
      <c r="D95" s="79">
        <v>0</v>
      </c>
      <c r="E95" s="79">
        <v>5</v>
      </c>
      <c r="F95" s="79">
        <v>0</v>
      </c>
      <c r="G95" s="79">
        <v>1</v>
      </c>
      <c r="H95" s="79">
        <v>0</v>
      </c>
      <c r="I95" s="79">
        <v>5</v>
      </c>
      <c r="J95" s="79">
        <v>1</v>
      </c>
      <c r="K95" s="79">
        <v>0</v>
      </c>
      <c r="L95" s="79">
        <v>3</v>
      </c>
      <c r="M95" s="79">
        <v>2</v>
      </c>
      <c r="N95" s="79">
        <v>0</v>
      </c>
      <c r="O95" s="79">
        <v>1</v>
      </c>
      <c r="P95" s="79">
        <v>9</v>
      </c>
      <c r="Q95" s="79">
        <v>0</v>
      </c>
      <c r="R95" s="79">
        <v>0</v>
      </c>
      <c r="S95" s="79">
        <v>5</v>
      </c>
      <c r="T95" s="79">
        <v>1</v>
      </c>
      <c r="U95" s="79">
        <v>1</v>
      </c>
      <c r="V95" s="79">
        <v>3</v>
      </c>
      <c r="W95" s="79">
        <v>3</v>
      </c>
      <c r="X95" s="79">
        <v>0</v>
      </c>
      <c r="Y95" s="79">
        <v>3</v>
      </c>
      <c r="Z95" s="79">
        <v>0</v>
      </c>
      <c r="AA95" s="79">
        <v>0</v>
      </c>
      <c r="AB95" s="81" t="s">
        <v>122</v>
      </c>
      <c r="AC95" s="82" t="s">
        <v>31</v>
      </c>
      <c r="AD95" s="83"/>
      <c r="AE95" s="83"/>
      <c r="AF95" s="83"/>
      <c r="AG95" s="91">
        <v>130</v>
      </c>
      <c r="AH95" s="65">
        <v>0</v>
      </c>
      <c r="AI95" s="65">
        <v>0</v>
      </c>
      <c r="AJ95" s="66">
        <v>0</v>
      </c>
      <c r="AK95" s="66">
        <v>0</v>
      </c>
      <c r="AL95" s="66">
        <v>0</v>
      </c>
      <c r="AM95" s="67">
        <f>AG95+AH95+AI95+AJ95+AK95+AL95</f>
        <v>130</v>
      </c>
      <c r="AN95" s="5"/>
    </row>
    <row r="96" spans="1:40" s="4" customFormat="1" ht="54" customHeight="1" x14ac:dyDescent="0.25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>
        <v>0</v>
      </c>
      <c r="S96" s="79">
        <v>5</v>
      </c>
      <c r="T96" s="79">
        <v>1</v>
      </c>
      <c r="U96" s="79">
        <v>1</v>
      </c>
      <c r="V96" s="79">
        <v>3</v>
      </c>
      <c r="W96" s="79">
        <v>3</v>
      </c>
      <c r="X96" s="79">
        <v>0</v>
      </c>
      <c r="Y96" s="79">
        <v>3</v>
      </c>
      <c r="Z96" s="79">
        <v>0</v>
      </c>
      <c r="AA96" s="79">
        <v>1</v>
      </c>
      <c r="AB96" s="81" t="s">
        <v>124</v>
      </c>
      <c r="AC96" s="82" t="s">
        <v>49</v>
      </c>
      <c r="AD96" s="83"/>
      <c r="AE96" s="83"/>
      <c r="AF96" s="83"/>
      <c r="AG96" s="65">
        <v>3</v>
      </c>
      <c r="AH96" s="65">
        <v>0</v>
      </c>
      <c r="AI96" s="65">
        <v>0</v>
      </c>
      <c r="AJ96" s="66">
        <v>0</v>
      </c>
      <c r="AK96" s="66">
        <v>0</v>
      </c>
      <c r="AL96" s="66">
        <v>0</v>
      </c>
      <c r="AM96" s="67"/>
      <c r="AN96" s="5"/>
    </row>
    <row r="97" spans="1:40" s="4" customFormat="1" ht="55.5" customHeight="1" x14ac:dyDescent="0.25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10">
        <v>0</v>
      </c>
      <c r="S97" s="10">
        <v>5</v>
      </c>
      <c r="T97" s="10">
        <v>1</v>
      </c>
      <c r="U97" s="10">
        <v>1</v>
      </c>
      <c r="V97" s="10">
        <v>4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0" t="s">
        <v>126</v>
      </c>
      <c r="AC97" s="12" t="s">
        <v>31</v>
      </c>
      <c r="AD97" s="13"/>
      <c r="AE97" s="13"/>
      <c r="AF97" s="13"/>
      <c r="AG97" s="60">
        <f>AG99+AG104</f>
        <v>5460.2</v>
      </c>
      <c r="AH97" s="60">
        <f>AH99</f>
        <v>100</v>
      </c>
      <c r="AI97" s="60">
        <f>AI99</f>
        <v>100</v>
      </c>
      <c r="AJ97" s="60">
        <f>AJ99</f>
        <v>100</v>
      </c>
      <c r="AK97" s="60">
        <f>AK99</f>
        <v>100</v>
      </c>
      <c r="AL97" s="60">
        <f>AL99</f>
        <v>100</v>
      </c>
      <c r="AM97" s="16">
        <f>AG97+AH97+AI97+AJ97+AK97+AL97</f>
        <v>5960.2</v>
      </c>
      <c r="AN97" s="5"/>
    </row>
    <row r="98" spans="1:40" s="4" customFormat="1" ht="34.5" customHeight="1" x14ac:dyDescent="0.25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>
        <v>0</v>
      </c>
      <c r="S98" s="79">
        <v>5</v>
      </c>
      <c r="T98" s="79">
        <v>1</v>
      </c>
      <c r="U98" s="79">
        <v>1</v>
      </c>
      <c r="V98" s="79">
        <v>4</v>
      </c>
      <c r="W98" s="79">
        <v>0</v>
      </c>
      <c r="X98" s="79">
        <v>0</v>
      </c>
      <c r="Y98" s="79">
        <v>0</v>
      </c>
      <c r="Z98" s="79">
        <v>0</v>
      </c>
      <c r="AA98" s="79">
        <v>1</v>
      </c>
      <c r="AB98" s="69" t="s">
        <v>128</v>
      </c>
      <c r="AC98" s="12" t="s">
        <v>49</v>
      </c>
      <c r="AD98" s="13"/>
      <c r="AE98" s="13"/>
      <c r="AF98" s="13"/>
      <c r="AG98" s="66">
        <v>14</v>
      </c>
      <c r="AH98" s="66">
        <v>14</v>
      </c>
      <c r="AI98" s="66">
        <v>14</v>
      </c>
      <c r="AJ98" s="66">
        <v>14</v>
      </c>
      <c r="AK98" s="66">
        <v>14</v>
      </c>
      <c r="AL98" s="66">
        <v>14</v>
      </c>
      <c r="AM98" s="67"/>
      <c r="AN98" s="5"/>
    </row>
    <row r="99" spans="1:40" s="4" customFormat="1" ht="48" customHeight="1" x14ac:dyDescent="0.25">
      <c r="A99" s="79">
        <v>8</v>
      </c>
      <c r="B99" s="79">
        <v>0</v>
      </c>
      <c r="C99" s="79">
        <v>2</v>
      </c>
      <c r="D99" s="79">
        <v>0</v>
      </c>
      <c r="E99" s="79">
        <v>5</v>
      </c>
      <c r="F99" s="79">
        <v>0</v>
      </c>
      <c r="G99" s="79">
        <v>2</v>
      </c>
      <c r="H99" s="79">
        <v>0</v>
      </c>
      <c r="I99" s="79">
        <v>5</v>
      </c>
      <c r="J99" s="79">
        <v>1</v>
      </c>
      <c r="K99" s="79">
        <v>0</v>
      </c>
      <c r="L99" s="79">
        <v>4</v>
      </c>
      <c r="M99" s="79">
        <v>2</v>
      </c>
      <c r="N99" s="79">
        <v>0</v>
      </c>
      <c r="O99" s="79">
        <v>1</v>
      </c>
      <c r="P99" s="79">
        <v>6</v>
      </c>
      <c r="Q99" s="79">
        <v>0</v>
      </c>
      <c r="R99" s="102">
        <v>0</v>
      </c>
      <c r="S99" s="102">
        <v>5</v>
      </c>
      <c r="T99" s="102">
        <v>1</v>
      </c>
      <c r="U99" s="102">
        <v>1</v>
      </c>
      <c r="V99" s="102">
        <v>4</v>
      </c>
      <c r="W99" s="102">
        <v>4</v>
      </c>
      <c r="X99" s="102">
        <v>0</v>
      </c>
      <c r="Y99" s="102">
        <v>1</v>
      </c>
      <c r="Z99" s="102">
        <v>0</v>
      </c>
      <c r="AA99" s="102">
        <v>0</v>
      </c>
      <c r="AB99" s="81" t="s">
        <v>130</v>
      </c>
      <c r="AC99" s="103" t="s">
        <v>31</v>
      </c>
      <c r="AD99" s="104"/>
      <c r="AE99" s="104"/>
      <c r="AF99" s="104"/>
      <c r="AG99" s="91">
        <v>4649</v>
      </c>
      <c r="AH99" s="91">
        <v>100</v>
      </c>
      <c r="AI99" s="91">
        <v>100</v>
      </c>
      <c r="AJ99" s="91">
        <v>100</v>
      </c>
      <c r="AK99" s="91">
        <v>100</v>
      </c>
      <c r="AL99" s="91">
        <v>100</v>
      </c>
      <c r="AM99" s="105">
        <f>AG99+AH99+AI99+AJ99+AK99+AL99</f>
        <v>5149</v>
      </c>
      <c r="AN99" s="5"/>
    </row>
    <row r="100" spans="1:40" s="4" customFormat="1" ht="39" customHeight="1" x14ac:dyDescent="0.25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102">
        <v>0</v>
      </c>
      <c r="S100" s="102">
        <v>5</v>
      </c>
      <c r="T100" s="102">
        <v>1</v>
      </c>
      <c r="U100" s="102">
        <v>1</v>
      </c>
      <c r="V100" s="102">
        <v>4</v>
      </c>
      <c r="W100" s="102">
        <v>4</v>
      </c>
      <c r="X100" s="102">
        <v>0</v>
      </c>
      <c r="Y100" s="102">
        <v>1</v>
      </c>
      <c r="Z100" s="102">
        <v>0</v>
      </c>
      <c r="AA100" s="102">
        <v>0</v>
      </c>
      <c r="AB100" s="63" t="s">
        <v>47</v>
      </c>
      <c r="AC100" s="103" t="s">
        <v>31</v>
      </c>
      <c r="AD100" s="104"/>
      <c r="AE100" s="104"/>
      <c r="AF100" s="104"/>
      <c r="AG100" s="91">
        <v>4649</v>
      </c>
      <c r="AH100" s="91">
        <v>100</v>
      </c>
      <c r="AI100" s="91">
        <v>100</v>
      </c>
      <c r="AJ100" s="91">
        <v>100</v>
      </c>
      <c r="AK100" s="91">
        <v>100</v>
      </c>
      <c r="AL100" s="91">
        <v>100</v>
      </c>
      <c r="AM100" s="105">
        <f>AG100+AH100+AI100+AJ100+AK100+AL100</f>
        <v>5149</v>
      </c>
      <c r="AN100" s="5"/>
    </row>
    <row r="101" spans="1:40" s="4" customFormat="1" ht="41.25" customHeight="1" x14ac:dyDescent="0.25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2">
        <v>0</v>
      </c>
      <c r="S101" s="102">
        <v>5</v>
      </c>
      <c r="T101" s="102">
        <v>1</v>
      </c>
      <c r="U101" s="102">
        <v>1</v>
      </c>
      <c r="V101" s="102">
        <v>4</v>
      </c>
      <c r="W101" s="102">
        <v>4</v>
      </c>
      <c r="X101" s="102">
        <v>0</v>
      </c>
      <c r="Y101" s="102">
        <v>1</v>
      </c>
      <c r="Z101" s="102">
        <v>0</v>
      </c>
      <c r="AA101" s="102">
        <v>1</v>
      </c>
      <c r="AB101" s="81" t="s">
        <v>133</v>
      </c>
      <c r="AC101" s="103" t="s">
        <v>134</v>
      </c>
      <c r="AD101" s="104"/>
      <c r="AE101" s="104"/>
      <c r="AF101" s="104"/>
      <c r="AG101" s="91">
        <v>1200</v>
      </c>
      <c r="AH101" s="91">
        <v>50</v>
      </c>
      <c r="AI101" s="91">
        <v>50</v>
      </c>
      <c r="AJ101" s="105">
        <v>50</v>
      </c>
      <c r="AK101" s="105">
        <v>50</v>
      </c>
      <c r="AL101" s="105">
        <v>50</v>
      </c>
      <c r="AM101" s="105">
        <f>AG101+AH101+AI101+AJ101+AK101+AL101</f>
        <v>1450</v>
      </c>
      <c r="AN101" s="5"/>
    </row>
    <row r="102" spans="1:40" s="4" customFormat="1" ht="71.25" customHeight="1" x14ac:dyDescent="0.25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2">
        <v>0</v>
      </c>
      <c r="S102" s="102">
        <v>5</v>
      </c>
      <c r="T102" s="102">
        <v>1</v>
      </c>
      <c r="U102" s="102">
        <v>1</v>
      </c>
      <c r="V102" s="102">
        <v>4</v>
      </c>
      <c r="W102" s="102">
        <v>4</v>
      </c>
      <c r="X102" s="102">
        <v>0</v>
      </c>
      <c r="Y102" s="102">
        <v>2</v>
      </c>
      <c r="Z102" s="102">
        <v>0</v>
      </c>
      <c r="AA102" s="102">
        <v>0</v>
      </c>
      <c r="AB102" s="98" t="s">
        <v>136</v>
      </c>
      <c r="AC102" s="103" t="s">
        <v>138</v>
      </c>
      <c r="AD102" s="104"/>
      <c r="AE102" s="104"/>
      <c r="AF102" s="104"/>
      <c r="AG102" s="107">
        <v>1</v>
      </c>
      <c r="AH102" s="107">
        <v>1</v>
      </c>
      <c r="AI102" s="107">
        <v>1</v>
      </c>
      <c r="AJ102" s="108">
        <v>1</v>
      </c>
      <c r="AK102" s="108">
        <v>1</v>
      </c>
      <c r="AL102" s="108">
        <v>1</v>
      </c>
      <c r="AM102" s="105"/>
      <c r="AN102" s="5"/>
    </row>
    <row r="103" spans="1:40" s="4" customFormat="1" ht="60.75" customHeight="1" x14ac:dyDescent="0.25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2">
        <v>0</v>
      </c>
      <c r="S103" s="102">
        <v>5</v>
      </c>
      <c r="T103" s="102">
        <v>1</v>
      </c>
      <c r="U103" s="102">
        <v>1</v>
      </c>
      <c r="V103" s="102">
        <v>4</v>
      </c>
      <c r="W103" s="102">
        <v>4</v>
      </c>
      <c r="X103" s="102">
        <v>0</v>
      </c>
      <c r="Y103" s="102">
        <v>2</v>
      </c>
      <c r="Z103" s="102">
        <v>0</v>
      </c>
      <c r="AA103" s="102">
        <v>1</v>
      </c>
      <c r="AB103" s="81" t="s">
        <v>139</v>
      </c>
      <c r="AC103" s="103" t="s">
        <v>49</v>
      </c>
      <c r="AD103" s="104"/>
      <c r="AE103" s="104"/>
      <c r="AF103" s="104"/>
      <c r="AG103" s="107">
        <v>6</v>
      </c>
      <c r="AH103" s="107">
        <v>6</v>
      </c>
      <c r="AI103" s="107">
        <v>6</v>
      </c>
      <c r="AJ103" s="108">
        <v>6</v>
      </c>
      <c r="AK103" s="108">
        <v>6</v>
      </c>
      <c r="AL103" s="108">
        <v>6</v>
      </c>
      <c r="AM103" s="105"/>
      <c r="AN103" s="5"/>
    </row>
    <row r="104" spans="1:40" s="4" customFormat="1" ht="64.5" customHeight="1" x14ac:dyDescent="0.25">
      <c r="A104" s="10">
        <v>8</v>
      </c>
      <c r="B104" s="10">
        <v>0</v>
      </c>
      <c r="C104" s="10">
        <v>2</v>
      </c>
      <c r="D104" s="10">
        <v>0</v>
      </c>
      <c r="E104" s="10">
        <v>5</v>
      </c>
      <c r="F104" s="10">
        <v>0</v>
      </c>
      <c r="G104" s="10">
        <v>2</v>
      </c>
      <c r="H104" s="10">
        <v>0</v>
      </c>
      <c r="I104" s="10">
        <v>5</v>
      </c>
      <c r="J104" s="10">
        <v>1</v>
      </c>
      <c r="K104" s="10">
        <v>0</v>
      </c>
      <c r="L104" s="10">
        <v>4</v>
      </c>
      <c r="M104" s="10" t="s">
        <v>52</v>
      </c>
      <c r="N104" s="10">
        <v>0</v>
      </c>
      <c r="O104" s="10">
        <v>7</v>
      </c>
      <c r="P104" s="10">
        <v>0</v>
      </c>
      <c r="Q104" s="10">
        <v>0</v>
      </c>
      <c r="R104" s="102">
        <v>0</v>
      </c>
      <c r="S104" s="102">
        <v>5</v>
      </c>
      <c r="T104" s="102">
        <v>1</v>
      </c>
      <c r="U104" s="102">
        <v>1</v>
      </c>
      <c r="V104" s="102">
        <v>4</v>
      </c>
      <c r="W104" s="102">
        <v>4</v>
      </c>
      <c r="X104" s="102">
        <v>0</v>
      </c>
      <c r="Y104" s="102">
        <v>3</v>
      </c>
      <c r="Z104" s="102">
        <v>0</v>
      </c>
      <c r="AA104" s="102">
        <v>0</v>
      </c>
      <c r="AB104" s="64" t="s">
        <v>142</v>
      </c>
      <c r="AC104" s="103" t="s">
        <v>31</v>
      </c>
      <c r="AD104" s="57"/>
      <c r="AE104" s="57"/>
      <c r="AF104" s="57"/>
      <c r="AG104" s="91">
        <v>811.2</v>
      </c>
      <c r="AH104" s="90">
        <v>0</v>
      </c>
      <c r="AI104" s="90">
        <v>0</v>
      </c>
      <c r="AJ104" s="90">
        <v>0</v>
      </c>
      <c r="AK104" s="90">
        <v>0</v>
      </c>
      <c r="AL104" s="90">
        <v>0</v>
      </c>
      <c r="AM104" s="16">
        <f>AG104+AH104+AI104+AJ104+AK104+AL104</f>
        <v>811.2</v>
      </c>
      <c r="AN104" s="110"/>
    </row>
    <row r="105" spans="1:40" s="4" customFormat="1" ht="32.2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2">
        <v>0</v>
      </c>
      <c r="S105" s="102">
        <v>5</v>
      </c>
      <c r="T105" s="102">
        <v>1</v>
      </c>
      <c r="U105" s="102">
        <v>1</v>
      </c>
      <c r="V105" s="102">
        <v>4</v>
      </c>
      <c r="W105" s="102">
        <v>4</v>
      </c>
      <c r="X105" s="102">
        <v>0</v>
      </c>
      <c r="Y105" s="102">
        <v>3</v>
      </c>
      <c r="Z105" s="102">
        <v>0</v>
      </c>
      <c r="AA105" s="102">
        <v>0</v>
      </c>
      <c r="AB105" s="112" t="s">
        <v>144</v>
      </c>
      <c r="AC105" s="103" t="s">
        <v>31</v>
      </c>
      <c r="AD105" s="57"/>
      <c r="AE105" s="57"/>
      <c r="AF105" s="57"/>
      <c r="AG105" s="91">
        <v>811.2</v>
      </c>
      <c r="AH105" s="90">
        <v>0</v>
      </c>
      <c r="AI105" s="90">
        <v>0</v>
      </c>
      <c r="AJ105" s="90">
        <v>0</v>
      </c>
      <c r="AK105" s="90">
        <v>0</v>
      </c>
      <c r="AL105" s="90">
        <v>0</v>
      </c>
      <c r="AM105" s="16">
        <f>AG105+AH105+AI105+AJ105+AK105+AL105</f>
        <v>811.2</v>
      </c>
      <c r="AN105" s="110"/>
    </row>
    <row r="106" spans="1:40" s="4" customFormat="1" ht="40.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2">
        <v>0</v>
      </c>
      <c r="S106" s="102">
        <v>5</v>
      </c>
      <c r="T106" s="102">
        <v>1</v>
      </c>
      <c r="U106" s="102">
        <v>1</v>
      </c>
      <c r="V106" s="102">
        <v>4</v>
      </c>
      <c r="W106" s="102">
        <v>4</v>
      </c>
      <c r="X106" s="102">
        <v>0</v>
      </c>
      <c r="Y106" s="102">
        <v>3</v>
      </c>
      <c r="Z106" s="102">
        <v>0</v>
      </c>
      <c r="AA106" s="102">
        <v>1</v>
      </c>
      <c r="AB106" s="81" t="s">
        <v>146</v>
      </c>
      <c r="AC106" s="12" t="s">
        <v>49</v>
      </c>
      <c r="AD106" s="57"/>
      <c r="AE106" s="57"/>
      <c r="AF106" s="57"/>
      <c r="AG106" s="107">
        <v>1</v>
      </c>
      <c r="AH106" s="107">
        <v>0</v>
      </c>
      <c r="AI106" s="107">
        <v>0</v>
      </c>
      <c r="AJ106" s="107">
        <v>0</v>
      </c>
      <c r="AK106" s="107">
        <v>0</v>
      </c>
      <c r="AL106" s="107">
        <v>0</v>
      </c>
      <c r="AM106" s="107">
        <v>1</v>
      </c>
      <c r="AN106" s="110"/>
    </row>
    <row r="107" spans="1:40" s="4" customFormat="1" ht="40.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>
        <v>0</v>
      </c>
      <c r="S107" s="10">
        <v>5</v>
      </c>
      <c r="T107" s="10">
        <v>2</v>
      </c>
      <c r="U107" s="10">
        <v>2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0</v>
      </c>
      <c r="AB107" s="56" t="s">
        <v>147</v>
      </c>
      <c r="AC107" s="12" t="s">
        <v>31</v>
      </c>
      <c r="AD107" s="57" t="e">
        <f>AD108+AD149+#REF!</f>
        <v>#REF!</v>
      </c>
      <c r="AE107" s="57" t="e">
        <f>AE108+AE149+#REF!</f>
        <v>#REF!</v>
      </c>
      <c r="AF107" s="57" t="e">
        <f>AF108+AF149+#REF!</f>
        <v>#REF!</v>
      </c>
      <c r="AG107" s="58">
        <f t="shared" ref="AG107:AL107" si="6">AG108+AG133+AG143+AG149</f>
        <v>177313.19999999998</v>
      </c>
      <c r="AH107" s="58">
        <f t="shared" si="6"/>
        <v>133274.29999999999</v>
      </c>
      <c r="AI107" s="58">
        <f t="shared" si="6"/>
        <v>128576.4</v>
      </c>
      <c r="AJ107" s="114">
        <f t="shared" si="6"/>
        <v>126975.3</v>
      </c>
      <c r="AK107" s="58">
        <f t="shared" si="6"/>
        <v>126975.3</v>
      </c>
      <c r="AL107" s="58">
        <f t="shared" si="6"/>
        <v>126975.3</v>
      </c>
      <c r="AM107" s="16">
        <f t="shared" ref="AM107:AM114" si="7">AG107+AH107+AI107+AJ107+AK107+AL107</f>
        <v>820089.80000000016</v>
      </c>
      <c r="AN107" s="110"/>
    </row>
    <row r="108" spans="1:40" s="4" customFormat="1" ht="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>
        <v>0</v>
      </c>
      <c r="S108" s="10">
        <v>5</v>
      </c>
      <c r="T108" s="10">
        <v>2</v>
      </c>
      <c r="U108" s="10">
        <v>2</v>
      </c>
      <c r="V108" s="10">
        <v>1</v>
      </c>
      <c r="W108" s="10">
        <v>0</v>
      </c>
      <c r="X108" s="10">
        <v>0</v>
      </c>
      <c r="Y108" s="10">
        <v>0</v>
      </c>
      <c r="Z108" s="10">
        <v>0</v>
      </c>
      <c r="AA108" s="10">
        <v>0</v>
      </c>
      <c r="AB108" s="97" t="s">
        <v>150</v>
      </c>
      <c r="AC108" s="12" t="s">
        <v>31</v>
      </c>
      <c r="AD108" s="13" t="e">
        <f>#REF!+AD110+AD116+#REF!</f>
        <v>#REF!</v>
      </c>
      <c r="AE108" s="13" t="e">
        <f>#REF!+AE110+AE116+#REF!</f>
        <v>#REF!</v>
      </c>
      <c r="AF108" s="13" t="e">
        <f>#REF!+AF110+AF116+#REF!</f>
        <v>#REF!</v>
      </c>
      <c r="AG108" s="60">
        <f>AG110+AG116+AG122+AG125+AG130</f>
        <v>49804.9</v>
      </c>
      <c r="AH108" s="60">
        <f>AH110+AH116+AH122+AH125+AH130</f>
        <v>59837.7</v>
      </c>
      <c r="AI108" s="60">
        <f>AI110+AI116+AI122+AI125</f>
        <v>52887.199999999997</v>
      </c>
      <c r="AJ108" s="60">
        <f>AJ110+AJ116+AJ122+AJ125</f>
        <v>51438</v>
      </c>
      <c r="AK108" s="60">
        <f>AK110+AK116+AK122+AK125</f>
        <v>51438</v>
      </c>
      <c r="AL108" s="60">
        <f>AL110+AL116+AL122+AL125</f>
        <v>51438</v>
      </c>
      <c r="AM108" s="16">
        <f t="shared" si="7"/>
        <v>316843.8</v>
      </c>
      <c r="AN108" s="110"/>
    </row>
    <row r="109" spans="1:40" s="4" customFormat="1" ht="62.2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>
        <v>0</v>
      </c>
      <c r="S109" s="10">
        <v>5</v>
      </c>
      <c r="T109" s="10">
        <v>2</v>
      </c>
      <c r="U109" s="10">
        <v>2</v>
      </c>
      <c r="V109" s="10">
        <v>1</v>
      </c>
      <c r="W109" s="10">
        <v>0</v>
      </c>
      <c r="X109" s="10">
        <v>0</v>
      </c>
      <c r="Y109" s="10">
        <v>0</v>
      </c>
      <c r="Z109" s="10">
        <v>0</v>
      </c>
      <c r="AA109" s="10">
        <v>1</v>
      </c>
      <c r="AB109" s="11" t="s">
        <v>152</v>
      </c>
      <c r="AC109" s="12" t="s">
        <v>153</v>
      </c>
      <c r="AD109" s="13"/>
      <c r="AE109" s="13"/>
      <c r="AF109" s="13"/>
      <c r="AG109" s="15">
        <v>2.1</v>
      </c>
      <c r="AH109" s="15">
        <v>1.8</v>
      </c>
      <c r="AI109" s="15">
        <v>1.8</v>
      </c>
      <c r="AJ109" s="15">
        <v>1.5</v>
      </c>
      <c r="AK109" s="15">
        <v>1.5</v>
      </c>
      <c r="AL109" s="15">
        <v>1.5</v>
      </c>
      <c r="AM109" s="16">
        <f t="shared" si="7"/>
        <v>10.199999999999999</v>
      </c>
      <c r="AN109" s="5"/>
    </row>
    <row r="110" spans="1:40" s="4" customFormat="1" ht="54.75" customHeight="1" x14ac:dyDescent="0.25">
      <c r="A110" s="79">
        <v>8</v>
      </c>
      <c r="B110" s="79">
        <v>0</v>
      </c>
      <c r="C110" s="79">
        <v>2</v>
      </c>
      <c r="D110" s="79">
        <v>0</v>
      </c>
      <c r="E110" s="79">
        <v>4</v>
      </c>
      <c r="F110" s="79">
        <v>0</v>
      </c>
      <c r="G110" s="79">
        <v>9</v>
      </c>
      <c r="H110" s="79">
        <v>0</v>
      </c>
      <c r="I110" s="79">
        <v>5</v>
      </c>
      <c r="J110" s="79">
        <v>2</v>
      </c>
      <c r="K110" s="79">
        <v>0</v>
      </c>
      <c r="L110" s="79">
        <v>1</v>
      </c>
      <c r="M110" s="79">
        <v>9</v>
      </c>
      <c r="N110" s="79" t="s">
        <v>155</v>
      </c>
      <c r="O110" s="79">
        <v>0</v>
      </c>
      <c r="P110" s="79">
        <v>1</v>
      </c>
      <c r="Q110" s="79">
        <v>0</v>
      </c>
      <c r="R110" s="79">
        <v>0</v>
      </c>
      <c r="S110" s="79">
        <v>5</v>
      </c>
      <c r="T110" s="79">
        <v>2</v>
      </c>
      <c r="U110" s="79">
        <v>2</v>
      </c>
      <c r="V110" s="79">
        <v>1</v>
      </c>
      <c r="W110" s="79">
        <v>1</v>
      </c>
      <c r="X110" s="79">
        <v>0</v>
      </c>
      <c r="Y110" s="79">
        <v>1</v>
      </c>
      <c r="Z110" s="79">
        <v>0</v>
      </c>
      <c r="AA110" s="79">
        <v>0</v>
      </c>
      <c r="AB110" s="78" t="s">
        <v>156</v>
      </c>
      <c r="AC110" s="82" t="s">
        <v>31</v>
      </c>
      <c r="AD110" s="83">
        <f>AD111+AD112+AD113+AD114</f>
        <v>0</v>
      </c>
      <c r="AE110" s="83">
        <f>AE111+AE112+AE113+AE114</f>
        <v>0</v>
      </c>
      <c r="AF110" s="83">
        <f>AF111+AF112+AF113+AF114</f>
        <v>0</v>
      </c>
      <c r="AG110" s="14">
        <v>10000</v>
      </c>
      <c r="AH110" s="14">
        <v>10000</v>
      </c>
      <c r="AI110" s="115">
        <v>10000</v>
      </c>
      <c r="AJ110" s="14">
        <v>9710</v>
      </c>
      <c r="AK110" s="14">
        <v>9710</v>
      </c>
      <c r="AL110" s="14">
        <v>9710</v>
      </c>
      <c r="AM110" s="16">
        <f t="shared" si="7"/>
        <v>59130</v>
      </c>
      <c r="AN110" s="110"/>
    </row>
    <row r="111" spans="1:40" s="4" customFormat="1" ht="18.75" hidden="1" customHeight="1" x14ac:dyDescent="0.25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>
        <v>0</v>
      </c>
      <c r="S111" s="79">
        <v>5</v>
      </c>
      <c r="T111" s="79">
        <v>2</v>
      </c>
      <c r="U111" s="79">
        <v>0</v>
      </c>
      <c r="V111" s="79">
        <v>1</v>
      </c>
      <c r="W111" s="79">
        <v>0</v>
      </c>
      <c r="X111" s="79">
        <v>0</v>
      </c>
      <c r="Y111" s="79">
        <v>3</v>
      </c>
      <c r="Z111" s="79">
        <v>0</v>
      </c>
      <c r="AA111" s="79">
        <v>0</v>
      </c>
      <c r="AB111" s="63" t="s">
        <v>61</v>
      </c>
      <c r="AC111" s="82" t="s">
        <v>31</v>
      </c>
      <c r="AD111" s="83"/>
      <c r="AE111" s="83"/>
      <c r="AF111" s="83"/>
      <c r="AG111" s="14"/>
      <c r="AH111" s="14"/>
      <c r="AI111" s="14"/>
      <c r="AJ111" s="14"/>
      <c r="AK111" s="14"/>
      <c r="AL111" s="14"/>
      <c r="AM111" s="16">
        <f t="shared" si="7"/>
        <v>0</v>
      </c>
      <c r="AN111" s="5"/>
    </row>
    <row r="112" spans="1:40" s="4" customFormat="1" ht="18.75" hidden="1" customHeight="1" x14ac:dyDescent="0.25">
      <c r="A112" s="79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>
        <v>0</v>
      </c>
      <c r="S112" s="79">
        <v>5</v>
      </c>
      <c r="T112" s="79">
        <v>2</v>
      </c>
      <c r="U112" s="79">
        <v>0</v>
      </c>
      <c r="V112" s="79">
        <v>1</v>
      </c>
      <c r="W112" s="79">
        <v>0</v>
      </c>
      <c r="X112" s="79">
        <v>0</v>
      </c>
      <c r="Y112" s="79">
        <v>3</v>
      </c>
      <c r="Z112" s="79">
        <v>0</v>
      </c>
      <c r="AA112" s="79">
        <v>0</v>
      </c>
      <c r="AB112" s="63" t="s">
        <v>62</v>
      </c>
      <c r="AC112" s="82" t="s">
        <v>31</v>
      </c>
      <c r="AD112" s="83"/>
      <c r="AE112" s="83"/>
      <c r="AF112" s="83"/>
      <c r="AG112" s="14"/>
      <c r="AH112" s="14"/>
      <c r="AI112" s="14"/>
      <c r="AJ112" s="14"/>
      <c r="AK112" s="14"/>
      <c r="AL112" s="14"/>
      <c r="AM112" s="16">
        <f t="shared" si="7"/>
        <v>0</v>
      </c>
      <c r="AN112" s="5"/>
    </row>
    <row r="113" spans="1:45" s="4" customFormat="1" ht="37.5" customHeight="1" x14ac:dyDescent="0.25">
      <c r="A113" s="79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>
        <v>0</v>
      </c>
      <c r="S113" s="79">
        <v>5</v>
      </c>
      <c r="T113" s="79">
        <v>2</v>
      </c>
      <c r="U113" s="79">
        <v>2</v>
      </c>
      <c r="V113" s="79">
        <v>1</v>
      </c>
      <c r="W113" s="79">
        <v>1</v>
      </c>
      <c r="X113" s="79">
        <v>0</v>
      </c>
      <c r="Y113" s="79">
        <v>1</v>
      </c>
      <c r="Z113" s="79">
        <v>0</v>
      </c>
      <c r="AA113" s="79">
        <v>0</v>
      </c>
      <c r="AB113" s="63" t="s">
        <v>47</v>
      </c>
      <c r="AC113" s="82" t="s">
        <v>31</v>
      </c>
      <c r="AD113" s="83"/>
      <c r="AE113" s="83"/>
      <c r="AF113" s="83"/>
      <c r="AG113" s="14">
        <v>10000</v>
      </c>
      <c r="AH113" s="14">
        <v>10000</v>
      </c>
      <c r="AI113" s="14">
        <v>10000</v>
      </c>
      <c r="AJ113" s="14">
        <v>9710</v>
      </c>
      <c r="AK113" s="14">
        <v>9710</v>
      </c>
      <c r="AL113" s="14">
        <v>9710</v>
      </c>
      <c r="AM113" s="16">
        <f t="shared" si="7"/>
        <v>59130</v>
      </c>
      <c r="AN113" s="116"/>
      <c r="AO113" s="117"/>
      <c r="AP113" s="117"/>
      <c r="AQ113" s="117"/>
      <c r="AR113" s="117"/>
      <c r="AS113" s="117"/>
    </row>
    <row r="114" spans="1:45" s="4" customFormat="1" ht="31.5" hidden="1" x14ac:dyDescent="0.25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>
        <v>0</v>
      </c>
      <c r="S114" s="79">
        <v>5</v>
      </c>
      <c r="T114" s="79">
        <v>2</v>
      </c>
      <c r="U114" s="79">
        <v>0</v>
      </c>
      <c r="V114" s="79">
        <v>1</v>
      </c>
      <c r="W114" s="79">
        <v>0</v>
      </c>
      <c r="X114" s="79">
        <v>0</v>
      </c>
      <c r="Y114" s="79">
        <v>2</v>
      </c>
      <c r="Z114" s="79">
        <v>0</v>
      </c>
      <c r="AA114" s="79">
        <v>0</v>
      </c>
      <c r="AB114" s="63" t="s">
        <v>63</v>
      </c>
      <c r="AC114" s="82" t="s">
        <v>31</v>
      </c>
      <c r="AD114" s="83"/>
      <c r="AE114" s="83"/>
      <c r="AF114" s="83"/>
      <c r="AG114" s="14"/>
      <c r="AH114" s="14"/>
      <c r="AI114" s="14"/>
      <c r="AJ114" s="14"/>
      <c r="AK114" s="14"/>
      <c r="AL114" s="14"/>
      <c r="AM114" s="16">
        <f t="shared" si="7"/>
        <v>0</v>
      </c>
      <c r="AN114" s="118"/>
      <c r="AO114" s="117"/>
      <c r="AP114" s="117"/>
      <c r="AQ114" s="117"/>
      <c r="AR114" s="117"/>
      <c r="AS114" s="117"/>
    </row>
    <row r="115" spans="1:45" s="4" customFormat="1" ht="31.5" x14ac:dyDescent="0.25">
      <c r="A115" s="79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>
        <v>0</v>
      </c>
      <c r="S115" s="79">
        <v>5</v>
      </c>
      <c r="T115" s="79">
        <v>2</v>
      </c>
      <c r="U115" s="79">
        <v>2</v>
      </c>
      <c r="V115" s="79">
        <v>1</v>
      </c>
      <c r="W115" s="79">
        <v>1</v>
      </c>
      <c r="X115" s="79">
        <v>0</v>
      </c>
      <c r="Y115" s="79">
        <v>1</v>
      </c>
      <c r="Z115" s="79">
        <v>0</v>
      </c>
      <c r="AA115" s="79">
        <v>1</v>
      </c>
      <c r="AB115" s="54" t="s">
        <v>162</v>
      </c>
      <c r="AC115" s="82" t="s">
        <v>153</v>
      </c>
      <c r="AD115" s="83"/>
      <c r="AE115" s="83"/>
      <c r="AF115" s="83"/>
      <c r="AG115" s="14">
        <v>76.7</v>
      </c>
      <c r="AH115" s="14">
        <v>76.7</v>
      </c>
      <c r="AI115" s="14">
        <v>76.7</v>
      </c>
      <c r="AJ115" s="15">
        <v>76.7</v>
      </c>
      <c r="AK115" s="15">
        <v>76.7</v>
      </c>
      <c r="AL115" s="15">
        <v>76.7</v>
      </c>
      <c r="AM115" s="16"/>
      <c r="AN115" s="110"/>
    </row>
    <row r="116" spans="1:45" s="4" customFormat="1" ht="111.75" customHeight="1" x14ac:dyDescent="0.25">
      <c r="A116" s="79">
        <v>8</v>
      </c>
      <c r="B116" s="79">
        <v>0</v>
      </c>
      <c r="C116" s="79">
        <v>2</v>
      </c>
      <c r="D116" s="79">
        <v>0</v>
      </c>
      <c r="E116" s="79">
        <v>4</v>
      </c>
      <c r="F116" s="79">
        <v>0</v>
      </c>
      <c r="G116" s="79">
        <v>9</v>
      </c>
      <c r="H116" s="79">
        <v>0</v>
      </c>
      <c r="I116" s="79">
        <v>5</v>
      </c>
      <c r="J116" s="79">
        <v>2</v>
      </c>
      <c r="K116" s="79">
        <v>0</v>
      </c>
      <c r="L116" s="79">
        <v>1</v>
      </c>
      <c r="M116" s="79">
        <v>9</v>
      </c>
      <c r="N116" s="79" t="s">
        <v>155</v>
      </c>
      <c r="O116" s="79">
        <v>0</v>
      </c>
      <c r="P116" s="79">
        <v>1</v>
      </c>
      <c r="Q116" s="79">
        <v>5</v>
      </c>
      <c r="R116" s="79">
        <v>0</v>
      </c>
      <c r="S116" s="79">
        <v>5</v>
      </c>
      <c r="T116" s="79">
        <v>2</v>
      </c>
      <c r="U116" s="79">
        <v>2</v>
      </c>
      <c r="V116" s="79">
        <v>1</v>
      </c>
      <c r="W116" s="79">
        <v>1</v>
      </c>
      <c r="X116" s="79">
        <v>0</v>
      </c>
      <c r="Y116" s="79">
        <v>2</v>
      </c>
      <c r="Z116" s="79">
        <v>0</v>
      </c>
      <c r="AA116" s="79">
        <v>0</v>
      </c>
      <c r="AB116" s="78" t="s">
        <v>163</v>
      </c>
      <c r="AC116" s="82" t="s">
        <v>70</v>
      </c>
      <c r="AD116" s="83"/>
      <c r="AE116" s="83"/>
      <c r="AF116" s="83"/>
      <c r="AG116" s="14">
        <v>22148.9</v>
      </c>
      <c r="AH116" s="14">
        <v>23012.7</v>
      </c>
      <c r="AI116" s="115">
        <v>23887.200000000001</v>
      </c>
      <c r="AJ116" s="14">
        <v>22928</v>
      </c>
      <c r="AK116" s="14">
        <v>22928</v>
      </c>
      <c r="AL116" s="14">
        <v>22928</v>
      </c>
      <c r="AM116" s="16">
        <f>AG116+AH116+AI116+AJ116+AK116+AL116</f>
        <v>137832.79999999999</v>
      </c>
      <c r="AN116" s="110"/>
    </row>
    <row r="117" spans="1:45" s="4" customFormat="1" ht="31.5" hidden="1" x14ac:dyDescent="0.25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>
        <v>0</v>
      </c>
      <c r="S117" s="79">
        <v>5</v>
      </c>
      <c r="T117" s="79">
        <v>2</v>
      </c>
      <c r="U117" s="79">
        <v>0</v>
      </c>
      <c r="V117" s="79">
        <v>1</v>
      </c>
      <c r="W117" s="79">
        <v>0</v>
      </c>
      <c r="X117" s="79">
        <v>0</v>
      </c>
      <c r="Y117" s="79">
        <v>3</v>
      </c>
      <c r="Z117" s="79">
        <v>0</v>
      </c>
      <c r="AA117" s="79">
        <v>0</v>
      </c>
      <c r="AB117" s="63" t="s">
        <v>61</v>
      </c>
      <c r="AC117" s="82" t="s">
        <v>31</v>
      </c>
      <c r="AD117" s="83"/>
      <c r="AE117" s="83"/>
      <c r="AF117" s="83"/>
      <c r="AG117" s="14"/>
      <c r="AH117" s="14"/>
      <c r="AI117" s="14"/>
      <c r="AJ117" s="14"/>
      <c r="AK117" s="14"/>
      <c r="AL117" s="14"/>
      <c r="AM117" s="16">
        <f>AG117+AH117+AI117+AJ117+AK117+AL117</f>
        <v>0</v>
      </c>
      <c r="AN117" s="5"/>
    </row>
    <row r="118" spans="1:45" s="4" customFormat="1" ht="31.5" x14ac:dyDescent="0.25">
      <c r="A118" s="79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>
        <v>0</v>
      </c>
      <c r="S118" s="79">
        <v>5</v>
      </c>
      <c r="T118" s="79">
        <v>2</v>
      </c>
      <c r="U118" s="79">
        <v>2</v>
      </c>
      <c r="V118" s="79">
        <v>1</v>
      </c>
      <c r="W118" s="79">
        <v>1</v>
      </c>
      <c r="X118" s="79">
        <v>0</v>
      </c>
      <c r="Y118" s="79">
        <v>2</v>
      </c>
      <c r="Z118" s="79">
        <v>0</v>
      </c>
      <c r="AA118" s="79">
        <v>0</v>
      </c>
      <c r="AB118" s="63" t="s">
        <v>62</v>
      </c>
      <c r="AC118" s="82" t="s">
        <v>31</v>
      </c>
      <c r="AD118" s="83"/>
      <c r="AE118" s="83"/>
      <c r="AF118" s="83"/>
      <c r="AG118" s="14">
        <v>22148.9</v>
      </c>
      <c r="AH118" s="14">
        <v>23012.7</v>
      </c>
      <c r="AI118" s="14">
        <v>23887.200000000001</v>
      </c>
      <c r="AJ118" s="14">
        <v>22928</v>
      </c>
      <c r="AK118" s="14">
        <v>22928</v>
      </c>
      <c r="AL118" s="14">
        <v>22928</v>
      </c>
      <c r="AM118" s="16">
        <f>AG118+AH118+AI118+AJ118+AK118+AL118</f>
        <v>137832.79999999999</v>
      </c>
      <c r="AN118" s="5"/>
    </row>
    <row r="119" spans="1:45" s="4" customFormat="1" ht="31.5" hidden="1" x14ac:dyDescent="0.25">
      <c r="A119" s="79"/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>
        <v>0</v>
      </c>
      <c r="S119" s="79">
        <v>5</v>
      </c>
      <c r="T119" s="79">
        <v>2</v>
      </c>
      <c r="U119" s="79">
        <v>0</v>
      </c>
      <c r="V119" s="79">
        <v>1</v>
      </c>
      <c r="W119" s="79">
        <v>0</v>
      </c>
      <c r="X119" s="79">
        <v>0</v>
      </c>
      <c r="Y119" s="79">
        <v>1</v>
      </c>
      <c r="Z119" s="79">
        <v>0</v>
      </c>
      <c r="AA119" s="79">
        <v>0</v>
      </c>
      <c r="AB119" s="63" t="s">
        <v>47</v>
      </c>
      <c r="AC119" s="82" t="s">
        <v>31</v>
      </c>
      <c r="AD119" s="83"/>
      <c r="AE119" s="83"/>
      <c r="AF119" s="83"/>
      <c r="AG119" s="14"/>
      <c r="AH119" s="14"/>
      <c r="AI119" s="14"/>
      <c r="AJ119" s="14"/>
      <c r="AK119" s="14"/>
      <c r="AL119" s="14"/>
      <c r="AM119" s="16">
        <f>AG119+AH119+AI119+AJ119+AK119+AL119</f>
        <v>0</v>
      </c>
      <c r="AN119" s="5"/>
    </row>
    <row r="120" spans="1:45" s="4" customFormat="1" ht="31.5" hidden="1" x14ac:dyDescent="0.25">
      <c r="A120" s="79"/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>
        <v>0</v>
      </c>
      <c r="S120" s="79">
        <v>5</v>
      </c>
      <c r="T120" s="79">
        <v>2</v>
      </c>
      <c r="U120" s="79">
        <v>0</v>
      </c>
      <c r="V120" s="79">
        <v>1</v>
      </c>
      <c r="W120" s="79">
        <v>0</v>
      </c>
      <c r="X120" s="79">
        <v>0</v>
      </c>
      <c r="Y120" s="79">
        <v>2</v>
      </c>
      <c r="Z120" s="79">
        <v>0</v>
      </c>
      <c r="AA120" s="79">
        <v>0</v>
      </c>
      <c r="AB120" s="63" t="s">
        <v>63</v>
      </c>
      <c r="AC120" s="82" t="s">
        <v>31</v>
      </c>
      <c r="AD120" s="83"/>
      <c r="AE120" s="83"/>
      <c r="AF120" s="83"/>
      <c r="AG120" s="14"/>
      <c r="AH120" s="14"/>
      <c r="AI120" s="14"/>
      <c r="AJ120" s="14"/>
      <c r="AK120" s="14"/>
      <c r="AL120" s="14"/>
      <c r="AM120" s="16">
        <f>AG120+AH120+AI120+AJ120+AK120+AL120</f>
        <v>0</v>
      </c>
      <c r="AN120" s="5"/>
    </row>
    <row r="121" spans="1:45" s="4" customFormat="1" ht="64.5" customHeight="1" x14ac:dyDescent="0.25">
      <c r="A121" s="79"/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>
        <v>0</v>
      </c>
      <c r="S121" s="79">
        <v>5</v>
      </c>
      <c r="T121" s="79">
        <v>2</v>
      </c>
      <c r="U121" s="79">
        <v>2</v>
      </c>
      <c r="V121" s="79">
        <v>1</v>
      </c>
      <c r="W121" s="79">
        <v>1</v>
      </c>
      <c r="X121" s="79">
        <v>0</v>
      </c>
      <c r="Y121" s="79">
        <v>2</v>
      </c>
      <c r="Z121" s="79">
        <v>0</v>
      </c>
      <c r="AA121" s="79">
        <v>1</v>
      </c>
      <c r="AB121" s="54" t="s">
        <v>166</v>
      </c>
      <c r="AC121" s="82" t="s">
        <v>153</v>
      </c>
      <c r="AD121" s="83"/>
      <c r="AE121" s="83"/>
      <c r="AF121" s="83"/>
      <c r="AG121" s="15">
        <v>167.5</v>
      </c>
      <c r="AH121" s="15">
        <v>167.5</v>
      </c>
      <c r="AI121" s="15">
        <v>167.5</v>
      </c>
      <c r="AJ121" s="15">
        <v>167.5</v>
      </c>
      <c r="AK121" s="15">
        <v>167.5</v>
      </c>
      <c r="AL121" s="15">
        <v>167.5</v>
      </c>
      <c r="AM121" s="16"/>
      <c r="AN121" s="120"/>
    </row>
    <row r="122" spans="1:45" s="4" customFormat="1" ht="56.25" customHeight="1" x14ac:dyDescent="0.25">
      <c r="A122" s="79">
        <v>8</v>
      </c>
      <c r="B122" s="79">
        <v>0</v>
      </c>
      <c r="C122" s="79">
        <v>2</v>
      </c>
      <c r="D122" s="79">
        <v>0</v>
      </c>
      <c r="E122" s="79">
        <v>4</v>
      </c>
      <c r="F122" s="79">
        <v>0</v>
      </c>
      <c r="G122" s="79">
        <v>9</v>
      </c>
      <c r="H122" s="79">
        <v>0</v>
      </c>
      <c r="I122" s="79">
        <v>5</v>
      </c>
      <c r="J122" s="79">
        <v>2</v>
      </c>
      <c r="K122" s="79">
        <v>0</v>
      </c>
      <c r="L122" s="79">
        <v>1</v>
      </c>
      <c r="M122" s="79">
        <v>9</v>
      </c>
      <c r="N122" s="79" t="s">
        <v>155</v>
      </c>
      <c r="O122" s="79">
        <v>0</v>
      </c>
      <c r="P122" s="79">
        <v>3</v>
      </c>
      <c r="Q122" s="79">
        <v>0</v>
      </c>
      <c r="R122" s="79">
        <v>0</v>
      </c>
      <c r="S122" s="79">
        <v>5</v>
      </c>
      <c r="T122" s="79">
        <v>2</v>
      </c>
      <c r="U122" s="79">
        <v>2</v>
      </c>
      <c r="V122" s="79">
        <v>1</v>
      </c>
      <c r="W122" s="79">
        <v>1</v>
      </c>
      <c r="X122" s="79">
        <v>0</v>
      </c>
      <c r="Y122" s="79">
        <v>3</v>
      </c>
      <c r="Z122" s="79">
        <v>0</v>
      </c>
      <c r="AA122" s="79">
        <v>0</v>
      </c>
      <c r="AB122" s="80" t="s">
        <v>167</v>
      </c>
      <c r="AC122" s="82" t="s">
        <v>31</v>
      </c>
      <c r="AD122" s="83"/>
      <c r="AE122" s="83"/>
      <c r="AF122" s="83"/>
      <c r="AG122" s="14">
        <v>7656</v>
      </c>
      <c r="AH122" s="14">
        <v>10425</v>
      </c>
      <c r="AI122" s="121">
        <v>10500</v>
      </c>
      <c r="AJ122" s="15">
        <v>10500</v>
      </c>
      <c r="AK122" s="15">
        <v>10500</v>
      </c>
      <c r="AL122" s="15">
        <v>10500</v>
      </c>
      <c r="AM122" s="16">
        <f>AG122+AH122+AI122+AJ122+AK122+AL122</f>
        <v>60081</v>
      </c>
      <c r="AN122" s="5"/>
    </row>
    <row r="123" spans="1:45" s="4" customFormat="1" ht="33" customHeight="1" x14ac:dyDescent="0.25">
      <c r="A123" s="79"/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>
        <v>0</v>
      </c>
      <c r="S123" s="79">
        <v>5</v>
      </c>
      <c r="T123" s="79">
        <v>2</v>
      </c>
      <c r="U123" s="79">
        <v>2</v>
      </c>
      <c r="V123" s="79">
        <v>1</v>
      </c>
      <c r="W123" s="79">
        <v>1</v>
      </c>
      <c r="X123" s="79">
        <v>0</v>
      </c>
      <c r="Y123" s="79">
        <v>3</v>
      </c>
      <c r="Z123" s="79">
        <v>0</v>
      </c>
      <c r="AA123" s="79">
        <v>0</v>
      </c>
      <c r="AB123" s="63" t="s">
        <v>47</v>
      </c>
      <c r="AC123" s="82" t="s">
        <v>31</v>
      </c>
      <c r="AD123" s="83"/>
      <c r="AE123" s="83"/>
      <c r="AF123" s="83"/>
      <c r="AG123" s="14">
        <v>7656</v>
      </c>
      <c r="AH123" s="14">
        <v>10425</v>
      </c>
      <c r="AI123" s="15">
        <v>10500</v>
      </c>
      <c r="AJ123" s="15">
        <v>10500</v>
      </c>
      <c r="AK123" s="15">
        <v>10500</v>
      </c>
      <c r="AL123" s="15">
        <v>10500</v>
      </c>
      <c r="AM123" s="16">
        <f>AG123+AH123+AI123+AJ123+AK123+AL123</f>
        <v>60081</v>
      </c>
      <c r="AN123" s="5"/>
    </row>
    <row r="124" spans="1:45" s="4" customFormat="1" ht="33" customHeight="1" x14ac:dyDescent="0.25">
      <c r="A124" s="79"/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>
        <v>0</v>
      </c>
      <c r="S124" s="79">
        <v>5</v>
      </c>
      <c r="T124" s="79">
        <v>2</v>
      </c>
      <c r="U124" s="79">
        <v>2</v>
      </c>
      <c r="V124" s="79">
        <v>1</v>
      </c>
      <c r="W124" s="79">
        <v>1</v>
      </c>
      <c r="X124" s="79">
        <v>0</v>
      </c>
      <c r="Y124" s="79">
        <v>3</v>
      </c>
      <c r="Z124" s="79">
        <v>0</v>
      </c>
      <c r="AA124" s="79">
        <v>1</v>
      </c>
      <c r="AB124" s="69" t="s">
        <v>168</v>
      </c>
      <c r="AC124" s="82" t="s">
        <v>153</v>
      </c>
      <c r="AD124" s="83"/>
      <c r="AE124" s="83"/>
      <c r="AF124" s="83"/>
      <c r="AG124" s="15">
        <v>10</v>
      </c>
      <c r="AH124" s="15">
        <v>10</v>
      </c>
      <c r="AI124" s="15">
        <v>10</v>
      </c>
      <c r="AJ124" s="15">
        <v>3</v>
      </c>
      <c r="AK124" s="15">
        <v>3</v>
      </c>
      <c r="AL124" s="15">
        <v>3</v>
      </c>
      <c r="AM124" s="16">
        <f>AG124+AH124+AI124+AJ124+AK124+AL124</f>
        <v>39</v>
      </c>
      <c r="AN124" s="5"/>
    </row>
    <row r="125" spans="1:45" s="4" customFormat="1" ht="90" customHeight="1" x14ac:dyDescent="0.25">
      <c r="A125" s="79">
        <v>8</v>
      </c>
      <c r="B125" s="79">
        <v>0</v>
      </c>
      <c r="C125" s="79">
        <v>2</v>
      </c>
      <c r="D125" s="79">
        <v>0</v>
      </c>
      <c r="E125" s="79">
        <v>4</v>
      </c>
      <c r="F125" s="79">
        <v>0</v>
      </c>
      <c r="G125" s="79">
        <v>9</v>
      </c>
      <c r="H125" s="79">
        <v>0</v>
      </c>
      <c r="I125" s="79">
        <v>5</v>
      </c>
      <c r="J125" s="79">
        <v>2</v>
      </c>
      <c r="K125" s="79">
        <v>0</v>
      </c>
      <c r="L125" s="79">
        <v>1</v>
      </c>
      <c r="M125" s="79">
        <v>9</v>
      </c>
      <c r="N125" s="79" t="s">
        <v>155</v>
      </c>
      <c r="O125" s="79">
        <v>0</v>
      </c>
      <c r="P125" s="79">
        <v>4</v>
      </c>
      <c r="Q125" s="79">
        <v>0</v>
      </c>
      <c r="R125" s="79">
        <v>0</v>
      </c>
      <c r="S125" s="79">
        <v>5</v>
      </c>
      <c r="T125" s="79">
        <v>2</v>
      </c>
      <c r="U125" s="79">
        <v>2</v>
      </c>
      <c r="V125" s="79">
        <v>1</v>
      </c>
      <c r="W125" s="79">
        <v>1</v>
      </c>
      <c r="X125" s="79">
        <v>0</v>
      </c>
      <c r="Y125" s="79">
        <v>4</v>
      </c>
      <c r="Z125" s="79">
        <v>0</v>
      </c>
      <c r="AA125" s="79">
        <v>0</v>
      </c>
      <c r="AB125" s="64" t="s">
        <v>169</v>
      </c>
      <c r="AC125" s="82" t="s">
        <v>31</v>
      </c>
      <c r="AD125" s="83">
        <v>0</v>
      </c>
      <c r="AE125" s="83">
        <v>0</v>
      </c>
      <c r="AF125" s="83">
        <v>0</v>
      </c>
      <c r="AG125" s="14">
        <v>10000</v>
      </c>
      <c r="AH125" s="14">
        <v>9400</v>
      </c>
      <c r="AI125" s="122">
        <v>8500</v>
      </c>
      <c r="AJ125" s="14">
        <v>8300</v>
      </c>
      <c r="AK125" s="14">
        <v>8300</v>
      </c>
      <c r="AL125" s="14">
        <v>8300</v>
      </c>
      <c r="AM125" s="16">
        <f>AG125+AH125+AI125+AJ125+AK125+AL125</f>
        <v>52800</v>
      </c>
      <c r="AN125" s="5"/>
    </row>
    <row r="126" spans="1:45" s="4" customFormat="1" ht="35.25" customHeight="1" x14ac:dyDescent="0.25">
      <c r="A126" s="79"/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>
        <v>0</v>
      </c>
      <c r="S126" s="79">
        <v>5</v>
      </c>
      <c r="T126" s="79">
        <v>2</v>
      </c>
      <c r="U126" s="79">
        <v>2</v>
      </c>
      <c r="V126" s="79">
        <v>1</v>
      </c>
      <c r="W126" s="79">
        <v>1</v>
      </c>
      <c r="X126" s="79">
        <v>0</v>
      </c>
      <c r="Y126" s="79">
        <v>4</v>
      </c>
      <c r="Z126" s="79">
        <v>0</v>
      </c>
      <c r="AA126" s="79">
        <v>0</v>
      </c>
      <c r="AB126" s="68" t="s">
        <v>47</v>
      </c>
      <c r="AC126" s="82" t="s">
        <v>31</v>
      </c>
      <c r="AD126" s="83"/>
      <c r="AE126" s="83"/>
      <c r="AF126" s="83"/>
      <c r="AG126" s="14">
        <v>10000</v>
      </c>
      <c r="AH126" s="14">
        <v>9400</v>
      </c>
      <c r="AI126" s="14">
        <v>8500</v>
      </c>
      <c r="AJ126" s="14">
        <v>8300</v>
      </c>
      <c r="AK126" s="14">
        <v>8300</v>
      </c>
      <c r="AL126" s="14">
        <v>8300</v>
      </c>
      <c r="AM126" s="16">
        <f>AG126+AH126+AI126+AJ126+AK126+AL126</f>
        <v>52800</v>
      </c>
      <c r="AN126" s="5"/>
    </row>
    <row r="127" spans="1:45" s="4" customFormat="1" ht="57" customHeight="1" x14ac:dyDescent="0.25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>
        <v>0</v>
      </c>
      <c r="S127" s="79">
        <v>5</v>
      </c>
      <c r="T127" s="79">
        <v>2</v>
      </c>
      <c r="U127" s="79">
        <v>2</v>
      </c>
      <c r="V127" s="79">
        <v>1</v>
      </c>
      <c r="W127" s="79">
        <v>1</v>
      </c>
      <c r="X127" s="79">
        <v>0</v>
      </c>
      <c r="Y127" s="79">
        <v>4</v>
      </c>
      <c r="Z127" s="79">
        <v>0</v>
      </c>
      <c r="AA127" s="79">
        <v>1</v>
      </c>
      <c r="AB127" s="123" t="s">
        <v>170</v>
      </c>
      <c r="AC127" s="82" t="s">
        <v>153</v>
      </c>
      <c r="AD127" s="83"/>
      <c r="AE127" s="83"/>
      <c r="AF127" s="83"/>
      <c r="AG127" s="14">
        <v>536.79999999999995</v>
      </c>
      <c r="AH127" s="14">
        <v>536.79999999999995</v>
      </c>
      <c r="AI127" s="14">
        <v>536.79999999999995</v>
      </c>
      <c r="AJ127" s="14">
        <v>536.79999999999995</v>
      </c>
      <c r="AK127" s="14">
        <v>536.79999999999995</v>
      </c>
      <c r="AL127" s="14">
        <v>536.79999999999995</v>
      </c>
      <c r="AM127" s="16"/>
      <c r="AN127" s="5"/>
    </row>
    <row r="128" spans="1:45" s="4" customFormat="1" ht="78" customHeight="1" x14ac:dyDescent="0.25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>
        <v>0</v>
      </c>
      <c r="S128" s="79">
        <v>5</v>
      </c>
      <c r="T128" s="79">
        <v>2</v>
      </c>
      <c r="U128" s="79">
        <v>2</v>
      </c>
      <c r="V128" s="79">
        <v>1</v>
      </c>
      <c r="W128" s="79">
        <v>1</v>
      </c>
      <c r="X128" s="79">
        <v>0</v>
      </c>
      <c r="Y128" s="79">
        <v>5</v>
      </c>
      <c r="Z128" s="79">
        <v>0</v>
      </c>
      <c r="AA128" s="79">
        <v>0</v>
      </c>
      <c r="AB128" s="81" t="s">
        <v>171</v>
      </c>
      <c r="AC128" s="82" t="s">
        <v>138</v>
      </c>
      <c r="AD128" s="83"/>
      <c r="AE128" s="83"/>
      <c r="AF128" s="83"/>
      <c r="AG128" s="65">
        <v>1</v>
      </c>
      <c r="AH128" s="65">
        <v>1</v>
      </c>
      <c r="AI128" s="65">
        <v>1</v>
      </c>
      <c r="AJ128" s="65">
        <v>0</v>
      </c>
      <c r="AK128" s="65">
        <v>0</v>
      </c>
      <c r="AL128" s="65">
        <v>0</v>
      </c>
      <c r="AM128" s="16"/>
      <c r="AN128" s="5"/>
    </row>
    <row r="129" spans="1:44" s="4" customFormat="1" ht="36.75" customHeight="1" x14ac:dyDescent="0.25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>
        <v>0</v>
      </c>
      <c r="S129" s="79">
        <v>5</v>
      </c>
      <c r="T129" s="79">
        <v>2</v>
      </c>
      <c r="U129" s="79">
        <v>2</v>
      </c>
      <c r="V129" s="79">
        <v>1</v>
      </c>
      <c r="W129" s="79">
        <v>1</v>
      </c>
      <c r="X129" s="79">
        <v>0</v>
      </c>
      <c r="Y129" s="79">
        <v>5</v>
      </c>
      <c r="Z129" s="79">
        <v>0</v>
      </c>
      <c r="AA129" s="79">
        <v>1</v>
      </c>
      <c r="AB129" s="81" t="s">
        <v>172</v>
      </c>
      <c r="AC129" s="82" t="s">
        <v>49</v>
      </c>
      <c r="AD129" s="83"/>
      <c r="AE129" s="83"/>
      <c r="AF129" s="83"/>
      <c r="AG129" s="65">
        <v>2</v>
      </c>
      <c r="AH129" s="65">
        <v>2</v>
      </c>
      <c r="AI129" s="65">
        <v>2</v>
      </c>
      <c r="AJ129" s="65">
        <v>0</v>
      </c>
      <c r="AK129" s="65">
        <v>0</v>
      </c>
      <c r="AL129" s="65">
        <v>0</v>
      </c>
      <c r="AM129" s="16">
        <f>AG129+AH129+AI129+AJ129+AK129+AL129</f>
        <v>6</v>
      </c>
      <c r="AN129" s="5"/>
    </row>
    <row r="130" spans="1:44" s="4" customFormat="1" ht="108" customHeight="1" x14ac:dyDescent="0.25">
      <c r="A130" s="79">
        <v>8</v>
      </c>
      <c r="B130" s="79">
        <v>0</v>
      </c>
      <c r="C130" s="79">
        <v>2</v>
      </c>
      <c r="D130" s="79">
        <v>0</v>
      </c>
      <c r="E130" s="79">
        <v>4</v>
      </c>
      <c r="F130" s="79">
        <v>0</v>
      </c>
      <c r="G130" s="79">
        <v>9</v>
      </c>
      <c r="H130" s="79">
        <v>0</v>
      </c>
      <c r="I130" s="79">
        <v>5</v>
      </c>
      <c r="J130" s="79">
        <v>2</v>
      </c>
      <c r="K130" s="79">
        <v>0</v>
      </c>
      <c r="L130" s="79">
        <v>1</v>
      </c>
      <c r="M130" s="79">
        <v>9</v>
      </c>
      <c r="N130" s="79" t="s">
        <v>155</v>
      </c>
      <c r="O130" s="79">
        <v>0</v>
      </c>
      <c r="P130" s="79">
        <v>8</v>
      </c>
      <c r="Q130" s="79">
        <v>0</v>
      </c>
      <c r="R130" s="79">
        <v>0</v>
      </c>
      <c r="S130" s="79">
        <v>5</v>
      </c>
      <c r="T130" s="79">
        <v>2</v>
      </c>
      <c r="U130" s="79">
        <v>2</v>
      </c>
      <c r="V130" s="79">
        <v>1</v>
      </c>
      <c r="W130" s="79">
        <v>1</v>
      </c>
      <c r="X130" s="79">
        <v>0</v>
      </c>
      <c r="Y130" s="79">
        <v>6</v>
      </c>
      <c r="Z130" s="79">
        <v>0</v>
      </c>
      <c r="AA130" s="79">
        <v>0</v>
      </c>
      <c r="AB130" s="98" t="s">
        <v>173</v>
      </c>
      <c r="AC130" s="82" t="s">
        <v>31</v>
      </c>
      <c r="AD130" s="83"/>
      <c r="AE130" s="83"/>
      <c r="AF130" s="83"/>
      <c r="AG130" s="14">
        <v>0</v>
      </c>
      <c r="AH130" s="14">
        <v>7000</v>
      </c>
      <c r="AI130" s="14">
        <v>0</v>
      </c>
      <c r="AJ130" s="14">
        <v>0</v>
      </c>
      <c r="AK130" s="14">
        <v>0</v>
      </c>
      <c r="AL130" s="14">
        <v>0</v>
      </c>
      <c r="AM130" s="16">
        <f>AG130+AH130+AI130+AJ130+AK130+AL130</f>
        <v>7000</v>
      </c>
      <c r="AN130" s="5"/>
    </row>
    <row r="131" spans="1:44" s="4" customFormat="1" ht="35.25" customHeight="1" x14ac:dyDescent="0.25">
      <c r="A131" s="79"/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>
        <v>0</v>
      </c>
      <c r="S131" s="79">
        <v>5</v>
      </c>
      <c r="T131" s="79">
        <v>2</v>
      </c>
      <c r="U131" s="79">
        <v>2</v>
      </c>
      <c r="V131" s="79">
        <v>1</v>
      </c>
      <c r="W131" s="79">
        <v>1</v>
      </c>
      <c r="X131" s="79">
        <v>0</v>
      </c>
      <c r="Y131" s="79">
        <v>6</v>
      </c>
      <c r="Z131" s="79">
        <v>0</v>
      </c>
      <c r="AA131" s="79">
        <v>0</v>
      </c>
      <c r="AB131" s="63" t="s">
        <v>47</v>
      </c>
      <c r="AC131" s="82" t="s">
        <v>31</v>
      </c>
      <c r="AD131" s="83"/>
      <c r="AE131" s="83"/>
      <c r="AF131" s="83"/>
      <c r="AG131" s="14">
        <v>0</v>
      </c>
      <c r="AH131" s="14">
        <v>7000</v>
      </c>
      <c r="AI131" s="14">
        <v>0</v>
      </c>
      <c r="AJ131" s="14">
        <v>0</v>
      </c>
      <c r="AK131" s="14">
        <v>0</v>
      </c>
      <c r="AL131" s="14">
        <v>0</v>
      </c>
      <c r="AM131" s="16">
        <f>AG131+AH131+AI131+AJ131+AK131+AL131</f>
        <v>7000</v>
      </c>
      <c r="AN131" s="5"/>
    </row>
    <row r="132" spans="1:44" s="4" customFormat="1" ht="36.75" customHeight="1" x14ac:dyDescent="0.25">
      <c r="A132" s="79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>
        <v>0</v>
      </c>
      <c r="S132" s="79">
        <v>5</v>
      </c>
      <c r="T132" s="79">
        <v>2</v>
      </c>
      <c r="U132" s="79">
        <v>2</v>
      </c>
      <c r="V132" s="79">
        <v>1</v>
      </c>
      <c r="W132" s="79">
        <v>1</v>
      </c>
      <c r="X132" s="79">
        <v>0</v>
      </c>
      <c r="Y132" s="79">
        <v>6</v>
      </c>
      <c r="Z132" s="79">
        <v>0</v>
      </c>
      <c r="AA132" s="79">
        <v>1</v>
      </c>
      <c r="AB132" s="81" t="s">
        <v>174</v>
      </c>
      <c r="AC132" s="82" t="s">
        <v>49</v>
      </c>
      <c r="AD132" s="83"/>
      <c r="AE132" s="83"/>
      <c r="AF132" s="83"/>
      <c r="AG132" s="65">
        <v>0</v>
      </c>
      <c r="AH132" s="65">
        <v>1</v>
      </c>
      <c r="AI132" s="65">
        <v>0</v>
      </c>
      <c r="AJ132" s="65">
        <v>0</v>
      </c>
      <c r="AK132" s="65">
        <v>0</v>
      </c>
      <c r="AL132" s="65">
        <v>0</v>
      </c>
      <c r="AM132" s="16">
        <v>1</v>
      </c>
      <c r="AN132" s="5"/>
    </row>
    <row r="133" spans="1:44" s="4" customFormat="1" ht="33" customHeight="1" x14ac:dyDescent="0.25">
      <c r="A133" s="79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>
        <v>0</v>
      </c>
      <c r="S133" s="79">
        <v>5</v>
      </c>
      <c r="T133" s="79">
        <v>2</v>
      </c>
      <c r="U133" s="79">
        <v>2</v>
      </c>
      <c r="V133" s="79">
        <v>2</v>
      </c>
      <c r="W133" s="79">
        <v>0</v>
      </c>
      <c r="X133" s="79">
        <v>0</v>
      </c>
      <c r="Y133" s="79">
        <v>0</v>
      </c>
      <c r="Z133" s="79">
        <v>0</v>
      </c>
      <c r="AA133" s="79">
        <v>0</v>
      </c>
      <c r="AB133" s="124" t="s">
        <v>175</v>
      </c>
      <c r="AC133" s="82" t="s">
        <v>31</v>
      </c>
      <c r="AD133" s="83"/>
      <c r="AE133" s="83"/>
      <c r="AF133" s="83"/>
      <c r="AG133" s="60">
        <f>AG135+AG137+AG139+AG141</f>
        <v>102945.5</v>
      </c>
      <c r="AH133" s="60">
        <f>AH135+AH137+AH139</f>
        <v>48686.299999999996</v>
      </c>
      <c r="AI133" s="60">
        <f>AI135+AI137</f>
        <v>50633.8</v>
      </c>
      <c r="AJ133" s="60">
        <f>AJ135+AJ137</f>
        <v>50633.8</v>
      </c>
      <c r="AK133" s="60">
        <f>AK135+AK137</f>
        <v>50633.8</v>
      </c>
      <c r="AL133" s="60">
        <f>AL135+AL137</f>
        <v>50633.8</v>
      </c>
      <c r="AM133" s="16">
        <f>AG133+AH133+AI133+AJ133+AK133+AL133</f>
        <v>354166.99999999994</v>
      </c>
      <c r="AN133" s="5"/>
    </row>
    <row r="134" spans="1:44" s="4" customFormat="1" ht="51" customHeight="1" x14ac:dyDescent="0.25">
      <c r="A134" s="79"/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>
        <v>0</v>
      </c>
      <c r="S134" s="79">
        <v>5</v>
      </c>
      <c r="T134" s="79">
        <v>2</v>
      </c>
      <c r="U134" s="79">
        <v>2</v>
      </c>
      <c r="V134" s="79">
        <v>2</v>
      </c>
      <c r="W134" s="79">
        <v>0</v>
      </c>
      <c r="X134" s="79">
        <v>0</v>
      </c>
      <c r="Y134" s="79">
        <v>0</v>
      </c>
      <c r="Z134" s="79">
        <v>0</v>
      </c>
      <c r="AA134" s="79">
        <v>1</v>
      </c>
      <c r="AB134" s="69" t="s">
        <v>176</v>
      </c>
      <c r="AC134" s="82" t="s">
        <v>153</v>
      </c>
      <c r="AD134" s="83"/>
      <c r="AE134" s="83"/>
      <c r="AF134" s="83"/>
      <c r="AG134" s="15" t="s">
        <v>177</v>
      </c>
      <c r="AH134" s="15">
        <v>5.1559999999999997</v>
      </c>
      <c r="AI134" s="15">
        <v>9</v>
      </c>
      <c r="AJ134" s="15">
        <v>9.3000000000000007</v>
      </c>
      <c r="AK134" s="15">
        <v>10</v>
      </c>
      <c r="AL134" s="15">
        <v>10</v>
      </c>
      <c r="AM134" s="16">
        <v>47.6</v>
      </c>
      <c r="AN134" s="5"/>
    </row>
    <row r="135" spans="1:44" s="4" customFormat="1" ht="65.25" customHeight="1" x14ac:dyDescent="0.25">
      <c r="A135" s="79">
        <v>8</v>
      </c>
      <c r="B135" s="79">
        <v>0</v>
      </c>
      <c r="C135" s="79">
        <v>2</v>
      </c>
      <c r="D135" s="79">
        <v>0</v>
      </c>
      <c r="E135" s="79">
        <v>4</v>
      </c>
      <c r="F135" s="79">
        <v>0</v>
      </c>
      <c r="G135" s="79">
        <v>9</v>
      </c>
      <c r="H135" s="79">
        <v>0</v>
      </c>
      <c r="I135" s="79">
        <v>5</v>
      </c>
      <c r="J135" s="79">
        <v>2</v>
      </c>
      <c r="K135" s="79">
        <v>0</v>
      </c>
      <c r="L135" s="79">
        <v>2</v>
      </c>
      <c r="M135" s="79" t="s">
        <v>52</v>
      </c>
      <c r="N135" s="79" t="s">
        <v>155</v>
      </c>
      <c r="O135" s="79">
        <v>0</v>
      </c>
      <c r="P135" s="79">
        <v>1</v>
      </c>
      <c r="Q135" s="79">
        <v>4</v>
      </c>
      <c r="R135" s="79">
        <v>0</v>
      </c>
      <c r="S135" s="79">
        <v>5</v>
      </c>
      <c r="T135" s="79">
        <v>2</v>
      </c>
      <c r="U135" s="79">
        <v>2</v>
      </c>
      <c r="V135" s="79">
        <v>2</v>
      </c>
      <c r="W135" s="79">
        <v>2</v>
      </c>
      <c r="X135" s="79">
        <v>0</v>
      </c>
      <c r="Y135" s="79">
        <v>1</v>
      </c>
      <c r="Z135" s="79">
        <v>0</v>
      </c>
      <c r="AA135" s="79">
        <v>0</v>
      </c>
      <c r="AB135" s="81" t="s">
        <v>178</v>
      </c>
      <c r="AC135" s="82" t="s">
        <v>31</v>
      </c>
      <c r="AD135" s="83"/>
      <c r="AE135" s="83"/>
      <c r="AF135" s="83"/>
      <c r="AG135" s="91">
        <v>10571.5</v>
      </c>
      <c r="AH135" s="105">
        <v>4868.6000000000004</v>
      </c>
      <c r="AI135" s="105">
        <v>5063.3999999999996</v>
      </c>
      <c r="AJ135" s="105">
        <v>5063.3999999999996</v>
      </c>
      <c r="AK135" s="105">
        <v>5063.3999999999996</v>
      </c>
      <c r="AL135" s="105">
        <v>5063.3999999999996</v>
      </c>
      <c r="AM135" s="16">
        <f t="shared" ref="AM135:AM149" si="8">AG135+AH135+AI135+AJ135+AK135+AL135</f>
        <v>35693.700000000004</v>
      </c>
      <c r="AN135" s="110"/>
      <c r="AP135" s="125"/>
    </row>
    <row r="136" spans="1:44" s="4" customFormat="1" ht="36.75" customHeight="1" x14ac:dyDescent="0.25">
      <c r="A136" s="79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>
        <v>0</v>
      </c>
      <c r="S136" s="79">
        <v>5</v>
      </c>
      <c r="T136" s="79">
        <v>2</v>
      </c>
      <c r="U136" s="79">
        <v>2</v>
      </c>
      <c r="V136" s="79">
        <v>2</v>
      </c>
      <c r="W136" s="79">
        <v>2</v>
      </c>
      <c r="X136" s="79">
        <v>0</v>
      </c>
      <c r="Y136" s="79">
        <v>1</v>
      </c>
      <c r="Z136" s="79">
        <v>0</v>
      </c>
      <c r="AA136" s="79">
        <v>1</v>
      </c>
      <c r="AB136" s="64" t="s">
        <v>179</v>
      </c>
      <c r="AC136" s="82" t="s">
        <v>49</v>
      </c>
      <c r="AD136" s="83"/>
      <c r="AE136" s="83"/>
      <c r="AF136" s="83"/>
      <c r="AG136" s="107">
        <v>6</v>
      </c>
      <c r="AH136" s="108">
        <v>9</v>
      </c>
      <c r="AI136" s="108">
        <v>9</v>
      </c>
      <c r="AJ136" s="66">
        <v>7</v>
      </c>
      <c r="AK136" s="66">
        <v>7</v>
      </c>
      <c r="AL136" s="66">
        <v>7</v>
      </c>
      <c r="AM136" s="67">
        <f t="shared" si="8"/>
        <v>45</v>
      </c>
      <c r="AN136" s="5"/>
    </row>
    <row r="137" spans="1:44" s="4" customFormat="1" ht="54.75" customHeight="1" x14ac:dyDescent="0.25">
      <c r="A137" s="79">
        <v>8</v>
      </c>
      <c r="B137" s="79">
        <v>0</v>
      </c>
      <c r="C137" s="79">
        <v>2</v>
      </c>
      <c r="D137" s="79">
        <v>0</v>
      </c>
      <c r="E137" s="79">
        <v>4</v>
      </c>
      <c r="F137" s="79">
        <v>0</v>
      </c>
      <c r="G137" s="79">
        <v>9</v>
      </c>
      <c r="H137" s="79">
        <v>0</v>
      </c>
      <c r="I137" s="79">
        <v>5</v>
      </c>
      <c r="J137" s="79">
        <v>2</v>
      </c>
      <c r="K137" s="79">
        <v>0</v>
      </c>
      <c r="L137" s="79">
        <v>2</v>
      </c>
      <c r="M137" s="79">
        <v>9</v>
      </c>
      <c r="N137" s="79" t="s">
        <v>155</v>
      </c>
      <c r="O137" s="79">
        <v>0</v>
      </c>
      <c r="P137" s="79">
        <v>1</v>
      </c>
      <c r="Q137" s="79">
        <v>4</v>
      </c>
      <c r="R137" s="79">
        <v>0</v>
      </c>
      <c r="S137" s="79">
        <v>5</v>
      </c>
      <c r="T137" s="79">
        <v>2</v>
      </c>
      <c r="U137" s="79">
        <v>2</v>
      </c>
      <c r="V137" s="79">
        <v>2</v>
      </c>
      <c r="W137" s="79">
        <v>2</v>
      </c>
      <c r="X137" s="79">
        <v>0</v>
      </c>
      <c r="Y137" s="79">
        <v>2</v>
      </c>
      <c r="Z137" s="79">
        <v>0</v>
      </c>
      <c r="AA137" s="79">
        <v>0</v>
      </c>
      <c r="AB137" s="81" t="s">
        <v>180</v>
      </c>
      <c r="AC137" s="82" t="s">
        <v>31</v>
      </c>
      <c r="AD137" s="83"/>
      <c r="AE137" s="83"/>
      <c r="AF137" s="83"/>
      <c r="AG137" s="91">
        <v>68849.100000000006</v>
      </c>
      <c r="AH137" s="91">
        <v>43817.7</v>
      </c>
      <c r="AI137" s="91">
        <v>45570.400000000001</v>
      </c>
      <c r="AJ137" s="91">
        <v>45570.400000000001</v>
      </c>
      <c r="AK137" s="91">
        <v>45570.400000000001</v>
      </c>
      <c r="AL137" s="91">
        <v>45570.400000000001</v>
      </c>
      <c r="AM137" s="52">
        <f t="shared" si="8"/>
        <v>294948.40000000002</v>
      </c>
      <c r="AN137" s="5"/>
      <c r="AR137" s="126"/>
    </row>
    <row r="138" spans="1:44" s="4" customFormat="1" ht="49.5" customHeight="1" x14ac:dyDescent="0.25">
      <c r="A138" s="79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>
        <v>0</v>
      </c>
      <c r="S138" s="79">
        <v>5</v>
      </c>
      <c r="T138" s="79">
        <v>2</v>
      </c>
      <c r="U138" s="79">
        <v>2</v>
      </c>
      <c r="V138" s="79">
        <v>2</v>
      </c>
      <c r="W138" s="79">
        <v>2</v>
      </c>
      <c r="X138" s="79">
        <v>0</v>
      </c>
      <c r="Y138" s="79">
        <v>2</v>
      </c>
      <c r="Z138" s="79">
        <v>0</v>
      </c>
      <c r="AA138" s="79">
        <v>1</v>
      </c>
      <c r="AB138" s="64" t="s">
        <v>181</v>
      </c>
      <c r="AC138" s="82" t="s">
        <v>49</v>
      </c>
      <c r="AD138" s="83"/>
      <c r="AE138" s="83"/>
      <c r="AF138" s="83"/>
      <c r="AG138" s="107">
        <v>6</v>
      </c>
      <c r="AH138" s="107">
        <v>9</v>
      </c>
      <c r="AI138" s="107">
        <v>9</v>
      </c>
      <c r="AJ138" s="107">
        <v>7</v>
      </c>
      <c r="AK138" s="107">
        <v>7</v>
      </c>
      <c r="AL138" s="107">
        <v>7</v>
      </c>
      <c r="AM138" s="67">
        <f t="shared" si="8"/>
        <v>45</v>
      </c>
      <c r="AN138" s="5"/>
    </row>
    <row r="139" spans="1:44" s="4" customFormat="1" ht="78.75" customHeight="1" x14ac:dyDescent="0.25">
      <c r="A139" s="79">
        <v>8</v>
      </c>
      <c r="B139" s="79">
        <v>0</v>
      </c>
      <c r="C139" s="79">
        <v>2</v>
      </c>
      <c r="D139" s="79">
        <v>0</v>
      </c>
      <c r="E139" s="79">
        <v>4</v>
      </c>
      <c r="F139" s="79">
        <v>0</v>
      </c>
      <c r="G139" s="79">
        <v>9</v>
      </c>
      <c r="H139" s="79">
        <v>0</v>
      </c>
      <c r="I139" s="79">
        <v>5</v>
      </c>
      <c r="J139" s="79">
        <v>2</v>
      </c>
      <c r="K139" s="79">
        <v>0</v>
      </c>
      <c r="L139" s="79">
        <v>2</v>
      </c>
      <c r="M139" s="79" t="s">
        <v>52</v>
      </c>
      <c r="N139" s="79" t="s">
        <v>155</v>
      </c>
      <c r="O139" s="79">
        <v>0</v>
      </c>
      <c r="P139" s="79">
        <v>1</v>
      </c>
      <c r="Q139" s="79">
        <v>3</v>
      </c>
      <c r="R139" s="79">
        <v>0</v>
      </c>
      <c r="S139" s="79">
        <v>5</v>
      </c>
      <c r="T139" s="79">
        <v>2</v>
      </c>
      <c r="U139" s="79">
        <v>2</v>
      </c>
      <c r="V139" s="79">
        <v>2</v>
      </c>
      <c r="W139" s="79">
        <v>2</v>
      </c>
      <c r="X139" s="79">
        <v>0</v>
      </c>
      <c r="Y139" s="79">
        <v>3</v>
      </c>
      <c r="Z139" s="79">
        <v>0</v>
      </c>
      <c r="AA139" s="79">
        <v>0</v>
      </c>
      <c r="AB139" s="64" t="s">
        <v>182</v>
      </c>
      <c r="AC139" s="82" t="s">
        <v>31</v>
      </c>
      <c r="AD139" s="83"/>
      <c r="AE139" s="83"/>
      <c r="AF139" s="83"/>
      <c r="AG139" s="91">
        <v>2443.1999999999998</v>
      </c>
      <c r="AH139" s="91">
        <v>0</v>
      </c>
      <c r="AI139" s="91">
        <v>0</v>
      </c>
      <c r="AJ139" s="91">
        <v>0</v>
      </c>
      <c r="AK139" s="91">
        <v>0</v>
      </c>
      <c r="AL139" s="91">
        <v>0</v>
      </c>
      <c r="AM139" s="52">
        <f t="shared" si="8"/>
        <v>2443.1999999999998</v>
      </c>
      <c r="AN139" s="5"/>
    </row>
    <row r="140" spans="1:44" s="4" customFormat="1" ht="49.5" customHeight="1" x14ac:dyDescent="0.25">
      <c r="A140" s="79"/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>
        <v>0</v>
      </c>
      <c r="S140" s="79">
        <v>5</v>
      </c>
      <c r="T140" s="79">
        <v>2</v>
      </c>
      <c r="U140" s="79">
        <v>2</v>
      </c>
      <c r="V140" s="79">
        <v>2</v>
      </c>
      <c r="W140" s="79">
        <v>2</v>
      </c>
      <c r="X140" s="79">
        <v>0</v>
      </c>
      <c r="Y140" s="79">
        <v>3</v>
      </c>
      <c r="Z140" s="79">
        <v>0</v>
      </c>
      <c r="AA140" s="79">
        <v>1</v>
      </c>
      <c r="AB140" s="54" t="s">
        <v>183</v>
      </c>
      <c r="AC140" s="82" t="s">
        <v>134</v>
      </c>
      <c r="AD140" s="83"/>
      <c r="AE140" s="83"/>
      <c r="AF140" s="83"/>
      <c r="AG140" s="91">
        <v>1360.2</v>
      </c>
      <c r="AH140" s="107">
        <v>0</v>
      </c>
      <c r="AI140" s="107">
        <v>0</v>
      </c>
      <c r="AJ140" s="107">
        <v>0</v>
      </c>
      <c r="AK140" s="107">
        <v>0</v>
      </c>
      <c r="AL140" s="107">
        <v>0</v>
      </c>
      <c r="AM140" s="16">
        <f t="shared" si="8"/>
        <v>1360.2</v>
      </c>
      <c r="AN140" s="5"/>
    </row>
    <row r="141" spans="1:44" s="4" customFormat="1" ht="94.5" x14ac:dyDescent="0.25">
      <c r="A141" s="70">
        <v>8</v>
      </c>
      <c r="B141" s="70">
        <v>0</v>
      </c>
      <c r="C141" s="70">
        <v>2</v>
      </c>
      <c r="D141" s="70">
        <v>0</v>
      </c>
      <c r="E141" s="70">
        <v>4</v>
      </c>
      <c r="F141" s="70">
        <v>0</v>
      </c>
      <c r="G141" s="70">
        <v>9</v>
      </c>
      <c r="H141" s="79">
        <v>0</v>
      </c>
      <c r="I141" s="79">
        <v>5</v>
      </c>
      <c r="J141" s="79">
        <v>2</v>
      </c>
      <c r="K141" s="79">
        <v>0</v>
      </c>
      <c r="L141" s="79">
        <v>2</v>
      </c>
      <c r="M141" s="79">
        <v>9</v>
      </c>
      <c r="N141" s="79" t="s">
        <v>155</v>
      </c>
      <c r="O141" s="79">
        <v>0</v>
      </c>
      <c r="P141" s="79">
        <v>1</v>
      </c>
      <c r="Q141" s="79">
        <v>3</v>
      </c>
      <c r="R141" s="79">
        <v>0</v>
      </c>
      <c r="S141" s="79">
        <v>5</v>
      </c>
      <c r="T141" s="79">
        <v>2</v>
      </c>
      <c r="U141" s="79">
        <v>2</v>
      </c>
      <c r="V141" s="79">
        <v>2</v>
      </c>
      <c r="W141" s="79">
        <v>2</v>
      </c>
      <c r="X141" s="79">
        <v>0</v>
      </c>
      <c r="Y141" s="79">
        <v>4</v>
      </c>
      <c r="Z141" s="79">
        <v>0</v>
      </c>
      <c r="AA141" s="79">
        <v>0</v>
      </c>
      <c r="AB141" s="71" t="s">
        <v>184</v>
      </c>
      <c r="AC141" s="82" t="s">
        <v>31</v>
      </c>
      <c r="AD141" s="89"/>
      <c r="AE141" s="89"/>
      <c r="AF141" s="89"/>
      <c r="AG141" s="127">
        <v>21081.7</v>
      </c>
      <c r="AH141" s="90">
        <v>0</v>
      </c>
      <c r="AI141" s="90">
        <v>0</v>
      </c>
      <c r="AJ141" s="90">
        <v>0</v>
      </c>
      <c r="AK141" s="90">
        <v>0</v>
      </c>
      <c r="AL141" s="90">
        <v>0</v>
      </c>
      <c r="AM141" s="128">
        <f t="shared" si="8"/>
        <v>21081.7</v>
      </c>
      <c r="AN141" s="5"/>
    </row>
    <row r="142" spans="1:44" s="4" customFormat="1" ht="47.25" x14ac:dyDescent="0.25">
      <c r="A142" s="79"/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>
        <v>0</v>
      </c>
      <c r="S142" s="79">
        <v>5</v>
      </c>
      <c r="T142" s="79">
        <v>2</v>
      </c>
      <c r="U142" s="79">
        <v>2</v>
      </c>
      <c r="V142" s="79">
        <v>2</v>
      </c>
      <c r="W142" s="79">
        <v>2</v>
      </c>
      <c r="X142" s="79">
        <v>0</v>
      </c>
      <c r="Y142" s="79">
        <v>4</v>
      </c>
      <c r="Z142" s="79">
        <v>0</v>
      </c>
      <c r="AA142" s="79">
        <v>1</v>
      </c>
      <c r="AB142" s="129" t="s">
        <v>185</v>
      </c>
      <c r="AC142" s="130" t="s">
        <v>134</v>
      </c>
      <c r="AD142" s="89"/>
      <c r="AE142" s="89"/>
      <c r="AF142" s="89"/>
      <c r="AG142" s="90">
        <v>1360.2</v>
      </c>
      <c r="AH142" s="107">
        <v>0</v>
      </c>
      <c r="AI142" s="107">
        <v>0</v>
      </c>
      <c r="AJ142" s="107">
        <v>0</v>
      </c>
      <c r="AK142" s="107">
        <v>0</v>
      </c>
      <c r="AL142" s="107">
        <v>0</v>
      </c>
      <c r="AM142" s="128">
        <f t="shared" si="8"/>
        <v>1360.2</v>
      </c>
      <c r="AN142" s="5"/>
    </row>
    <row r="143" spans="1:44" s="4" customFormat="1" ht="63" x14ac:dyDescent="0.25">
      <c r="A143" s="79"/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10">
        <v>0</v>
      </c>
      <c r="S143" s="10">
        <v>5</v>
      </c>
      <c r="T143" s="10">
        <v>2</v>
      </c>
      <c r="U143" s="10">
        <v>2</v>
      </c>
      <c r="V143" s="10">
        <v>3</v>
      </c>
      <c r="W143" s="10">
        <v>0</v>
      </c>
      <c r="X143" s="10">
        <v>0</v>
      </c>
      <c r="Y143" s="10">
        <v>0</v>
      </c>
      <c r="Z143" s="10">
        <v>0</v>
      </c>
      <c r="AA143" s="10">
        <v>0</v>
      </c>
      <c r="AB143" s="97" t="s">
        <v>186</v>
      </c>
      <c r="AC143" s="131" t="s">
        <v>31</v>
      </c>
      <c r="AD143" s="89"/>
      <c r="AE143" s="89"/>
      <c r="AF143" s="89"/>
      <c r="AG143" s="60">
        <f t="shared" ref="AG143:AL143" si="9">AG145+AG147</f>
        <v>8037.4</v>
      </c>
      <c r="AH143" s="60">
        <f t="shared" si="9"/>
        <v>8359</v>
      </c>
      <c r="AI143" s="60">
        <f t="shared" si="9"/>
        <v>8693.2999999999993</v>
      </c>
      <c r="AJ143" s="60">
        <f t="shared" si="9"/>
        <v>8364.7999999999993</v>
      </c>
      <c r="AK143" s="60">
        <f t="shared" si="9"/>
        <v>8364.7999999999993</v>
      </c>
      <c r="AL143" s="60">
        <f t="shared" si="9"/>
        <v>8364.7999999999993</v>
      </c>
      <c r="AM143" s="132">
        <f t="shared" si="8"/>
        <v>50184.100000000006</v>
      </c>
      <c r="AN143" s="5"/>
    </row>
    <row r="144" spans="1:44" s="4" customFormat="1" ht="47.25" x14ac:dyDescent="0.25">
      <c r="A144" s="79"/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10">
        <v>0</v>
      </c>
      <c r="S144" s="10">
        <v>5</v>
      </c>
      <c r="T144" s="10">
        <v>2</v>
      </c>
      <c r="U144" s="10">
        <v>2</v>
      </c>
      <c r="V144" s="10">
        <v>3</v>
      </c>
      <c r="W144" s="10">
        <v>0</v>
      </c>
      <c r="X144" s="10">
        <v>0</v>
      </c>
      <c r="Y144" s="10">
        <v>0</v>
      </c>
      <c r="Z144" s="10">
        <v>0</v>
      </c>
      <c r="AA144" s="10">
        <v>1</v>
      </c>
      <c r="AB144" s="54" t="s">
        <v>187</v>
      </c>
      <c r="AC144" s="82" t="s">
        <v>158</v>
      </c>
      <c r="AD144" s="83"/>
      <c r="AE144" s="83"/>
      <c r="AF144" s="83"/>
      <c r="AG144" s="107">
        <v>1529</v>
      </c>
      <c r="AH144" s="107">
        <v>1500</v>
      </c>
      <c r="AI144" s="107">
        <v>1500</v>
      </c>
      <c r="AJ144" s="107">
        <v>1500</v>
      </c>
      <c r="AK144" s="107">
        <v>1500</v>
      </c>
      <c r="AL144" s="107">
        <v>1500</v>
      </c>
      <c r="AM144" s="96">
        <f t="shared" si="8"/>
        <v>9029</v>
      </c>
      <c r="AN144" s="5"/>
    </row>
    <row r="145" spans="1:69" s="4" customFormat="1" ht="36.75" customHeight="1" x14ac:dyDescent="0.25">
      <c r="A145" s="79">
        <v>8</v>
      </c>
      <c r="B145" s="79">
        <v>0</v>
      </c>
      <c r="C145" s="79">
        <v>2</v>
      </c>
      <c r="D145" s="79">
        <v>0</v>
      </c>
      <c r="E145" s="79">
        <v>4</v>
      </c>
      <c r="F145" s="79">
        <v>0</v>
      </c>
      <c r="G145" s="79">
        <v>9</v>
      </c>
      <c r="H145" s="79">
        <v>0</v>
      </c>
      <c r="I145" s="79">
        <v>5</v>
      </c>
      <c r="J145" s="79">
        <v>2</v>
      </c>
      <c r="K145" s="79">
        <v>0</v>
      </c>
      <c r="L145" s="79">
        <v>3</v>
      </c>
      <c r="M145" s="79" t="s">
        <v>52</v>
      </c>
      <c r="N145" s="79" t="s">
        <v>155</v>
      </c>
      <c r="O145" s="79">
        <v>2</v>
      </c>
      <c r="P145" s="79">
        <v>0</v>
      </c>
      <c r="Q145" s="79">
        <v>1</v>
      </c>
      <c r="R145" s="10">
        <v>0</v>
      </c>
      <c r="S145" s="10">
        <v>5</v>
      </c>
      <c r="T145" s="10">
        <v>2</v>
      </c>
      <c r="U145" s="10">
        <v>2</v>
      </c>
      <c r="V145" s="10">
        <v>3</v>
      </c>
      <c r="W145" s="10">
        <v>3</v>
      </c>
      <c r="X145" s="10">
        <v>0</v>
      </c>
      <c r="Y145" s="10">
        <v>1</v>
      </c>
      <c r="Z145" s="10">
        <v>0</v>
      </c>
      <c r="AA145" s="10">
        <v>0</v>
      </c>
      <c r="AB145" s="54" t="s">
        <v>188</v>
      </c>
      <c r="AC145" s="82" t="s">
        <v>31</v>
      </c>
      <c r="AD145" s="83"/>
      <c r="AE145" s="83"/>
      <c r="AF145" s="83"/>
      <c r="AG145" s="91">
        <v>803.7</v>
      </c>
      <c r="AH145" s="91">
        <v>835.9</v>
      </c>
      <c r="AI145" s="122">
        <v>869.3</v>
      </c>
      <c r="AJ145" s="91">
        <v>836.5</v>
      </c>
      <c r="AK145" s="91">
        <v>836.5</v>
      </c>
      <c r="AL145" s="91">
        <v>836.5</v>
      </c>
      <c r="AM145" s="52">
        <f t="shared" si="8"/>
        <v>5018.3999999999996</v>
      </c>
      <c r="AN145" s="5"/>
    </row>
    <row r="146" spans="1:69" s="4" customFormat="1" ht="31.5" customHeight="1" x14ac:dyDescent="0.25">
      <c r="A146" s="79"/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10">
        <v>0</v>
      </c>
      <c r="S146" s="10">
        <v>5</v>
      </c>
      <c r="T146" s="10">
        <v>2</v>
      </c>
      <c r="U146" s="10">
        <v>2</v>
      </c>
      <c r="V146" s="10">
        <v>3</v>
      </c>
      <c r="W146" s="10">
        <v>3</v>
      </c>
      <c r="X146" s="10">
        <v>0</v>
      </c>
      <c r="Y146" s="10">
        <v>1</v>
      </c>
      <c r="Z146" s="10">
        <v>0</v>
      </c>
      <c r="AA146" s="10">
        <v>1</v>
      </c>
      <c r="AB146" s="64" t="s">
        <v>189</v>
      </c>
      <c r="AC146" s="82" t="s">
        <v>49</v>
      </c>
      <c r="AD146" s="83"/>
      <c r="AE146" s="83"/>
      <c r="AF146" s="83"/>
      <c r="AG146" s="107">
        <v>1</v>
      </c>
      <c r="AH146" s="107">
        <v>1</v>
      </c>
      <c r="AI146" s="107">
        <v>1</v>
      </c>
      <c r="AJ146" s="65">
        <v>1</v>
      </c>
      <c r="AK146" s="65">
        <v>1</v>
      </c>
      <c r="AL146" s="65">
        <v>1</v>
      </c>
      <c r="AM146" s="52">
        <f t="shared" si="8"/>
        <v>6</v>
      </c>
      <c r="AN146" s="5"/>
    </row>
    <row r="147" spans="1:69" s="4" customFormat="1" ht="36.75" customHeight="1" x14ac:dyDescent="0.25">
      <c r="A147" s="79">
        <v>8</v>
      </c>
      <c r="B147" s="79">
        <v>0</v>
      </c>
      <c r="C147" s="79">
        <v>2</v>
      </c>
      <c r="D147" s="79">
        <v>0</v>
      </c>
      <c r="E147" s="79">
        <v>4</v>
      </c>
      <c r="F147" s="79">
        <v>0</v>
      </c>
      <c r="G147" s="79">
        <v>9</v>
      </c>
      <c r="H147" s="79">
        <v>0</v>
      </c>
      <c r="I147" s="79">
        <v>5</v>
      </c>
      <c r="J147" s="79">
        <v>2</v>
      </c>
      <c r="K147" s="79">
        <v>0</v>
      </c>
      <c r="L147" s="79">
        <v>3</v>
      </c>
      <c r="M147" s="79">
        <v>9</v>
      </c>
      <c r="N147" s="79" t="s">
        <v>155</v>
      </c>
      <c r="O147" s="79">
        <v>2</v>
      </c>
      <c r="P147" s="79">
        <v>0</v>
      </c>
      <c r="Q147" s="79">
        <v>1</v>
      </c>
      <c r="R147" s="10">
        <v>0</v>
      </c>
      <c r="S147" s="10">
        <v>5</v>
      </c>
      <c r="T147" s="10">
        <v>2</v>
      </c>
      <c r="U147" s="10">
        <v>2</v>
      </c>
      <c r="V147" s="10">
        <v>3</v>
      </c>
      <c r="W147" s="10">
        <v>3</v>
      </c>
      <c r="X147" s="10">
        <v>0</v>
      </c>
      <c r="Y147" s="10">
        <v>2</v>
      </c>
      <c r="Z147" s="10">
        <v>0</v>
      </c>
      <c r="AA147" s="10">
        <v>0</v>
      </c>
      <c r="AB147" s="54" t="s">
        <v>190</v>
      </c>
      <c r="AC147" s="82" t="s">
        <v>31</v>
      </c>
      <c r="AD147" s="83"/>
      <c r="AE147" s="83"/>
      <c r="AF147" s="83"/>
      <c r="AG147" s="91">
        <v>7233.7</v>
      </c>
      <c r="AH147" s="91">
        <v>7523.1</v>
      </c>
      <c r="AI147" s="122">
        <v>7824</v>
      </c>
      <c r="AJ147" s="91">
        <v>7528.3</v>
      </c>
      <c r="AK147" s="91">
        <v>7528.3</v>
      </c>
      <c r="AL147" s="91">
        <v>7528.3</v>
      </c>
      <c r="AM147" s="52">
        <f t="shared" si="8"/>
        <v>45165.700000000004</v>
      </c>
      <c r="AN147" s="5"/>
    </row>
    <row r="148" spans="1:69" s="4" customFormat="1" ht="33.75" customHeight="1" x14ac:dyDescent="0.25">
      <c r="A148" s="79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10">
        <v>0</v>
      </c>
      <c r="S148" s="10">
        <v>5</v>
      </c>
      <c r="T148" s="10">
        <v>2</v>
      </c>
      <c r="U148" s="10">
        <v>2</v>
      </c>
      <c r="V148" s="10">
        <v>3</v>
      </c>
      <c r="W148" s="10">
        <v>3</v>
      </c>
      <c r="X148" s="10">
        <v>0</v>
      </c>
      <c r="Y148" s="10">
        <v>2</v>
      </c>
      <c r="Z148" s="10">
        <v>0</v>
      </c>
      <c r="AA148" s="10">
        <v>1</v>
      </c>
      <c r="AB148" s="64" t="s">
        <v>191</v>
      </c>
      <c r="AC148" s="82" t="s">
        <v>49</v>
      </c>
      <c r="AD148" s="83"/>
      <c r="AE148" s="83"/>
      <c r="AF148" s="83"/>
      <c r="AG148" s="65">
        <v>1</v>
      </c>
      <c r="AH148" s="65">
        <v>1</v>
      </c>
      <c r="AI148" s="65">
        <v>1</v>
      </c>
      <c r="AJ148" s="65">
        <v>1</v>
      </c>
      <c r="AK148" s="65">
        <v>1</v>
      </c>
      <c r="AL148" s="65">
        <v>1</v>
      </c>
      <c r="AM148" s="52">
        <f t="shared" si="8"/>
        <v>6</v>
      </c>
      <c r="AN148" s="5"/>
    </row>
    <row r="149" spans="1:69" s="4" customFormat="1" ht="38.25" customHeight="1" x14ac:dyDescent="0.25">
      <c r="A149" s="79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>
        <v>0</v>
      </c>
      <c r="S149" s="79">
        <v>5</v>
      </c>
      <c r="T149" s="79">
        <v>2</v>
      </c>
      <c r="U149" s="79">
        <v>2</v>
      </c>
      <c r="V149" s="79">
        <v>4</v>
      </c>
      <c r="W149" s="79">
        <v>0</v>
      </c>
      <c r="X149" s="79">
        <v>0</v>
      </c>
      <c r="Y149" s="79">
        <v>0</v>
      </c>
      <c r="Z149" s="79">
        <v>0</v>
      </c>
      <c r="AA149" s="79">
        <v>0</v>
      </c>
      <c r="AB149" s="97" t="s">
        <v>192</v>
      </c>
      <c r="AC149" s="82" t="s">
        <v>31</v>
      </c>
      <c r="AD149" s="83" t="e">
        <f>AD151+#REF!</f>
        <v>#REF!</v>
      </c>
      <c r="AE149" s="83" t="e">
        <f>AE151+#REF!</f>
        <v>#REF!</v>
      </c>
      <c r="AF149" s="83" t="e">
        <f>AF151+#REF!</f>
        <v>#REF!</v>
      </c>
      <c r="AG149" s="60">
        <f t="shared" ref="AG149:AL149" si="10">AG151+AG156</f>
        <v>16525.400000000001</v>
      </c>
      <c r="AH149" s="60">
        <f t="shared" si="10"/>
        <v>16391.3</v>
      </c>
      <c r="AI149" s="60">
        <f t="shared" si="10"/>
        <v>16362.099999999999</v>
      </c>
      <c r="AJ149" s="60">
        <f t="shared" si="10"/>
        <v>16538.7</v>
      </c>
      <c r="AK149" s="60">
        <f t="shared" si="10"/>
        <v>16538.7</v>
      </c>
      <c r="AL149" s="60">
        <f t="shared" si="10"/>
        <v>16538.7</v>
      </c>
      <c r="AM149" s="16">
        <f t="shared" si="8"/>
        <v>98894.9</v>
      </c>
      <c r="AN149" s="5"/>
    </row>
    <row r="150" spans="1:69" s="4" customFormat="1" ht="46.5" customHeight="1" x14ac:dyDescent="0.25">
      <c r="A150" s="79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>
        <v>0</v>
      </c>
      <c r="S150" s="79">
        <v>5</v>
      </c>
      <c r="T150" s="79">
        <v>2</v>
      </c>
      <c r="U150" s="79">
        <v>2</v>
      </c>
      <c r="V150" s="79">
        <v>4</v>
      </c>
      <c r="W150" s="79">
        <v>0</v>
      </c>
      <c r="X150" s="79">
        <v>0</v>
      </c>
      <c r="Y150" s="79">
        <v>0</v>
      </c>
      <c r="Z150" s="79">
        <v>0</v>
      </c>
      <c r="AA150" s="79">
        <v>1</v>
      </c>
      <c r="AB150" s="11" t="s">
        <v>193</v>
      </c>
      <c r="AC150" s="82" t="s">
        <v>34</v>
      </c>
      <c r="AD150" s="133"/>
      <c r="AE150" s="133"/>
      <c r="AF150" s="133"/>
      <c r="AG150" s="76">
        <v>80</v>
      </c>
      <c r="AH150" s="75">
        <v>80</v>
      </c>
      <c r="AI150" s="76">
        <v>80</v>
      </c>
      <c r="AJ150" s="76">
        <v>1500</v>
      </c>
      <c r="AK150" s="76">
        <v>80</v>
      </c>
      <c r="AL150" s="76">
        <v>80</v>
      </c>
      <c r="AM150" s="16"/>
      <c r="AN150" s="5"/>
    </row>
    <row r="151" spans="1:69" s="134" customFormat="1" ht="67.5" customHeight="1" x14ac:dyDescent="0.25">
      <c r="A151" s="10">
        <v>8</v>
      </c>
      <c r="B151" s="10">
        <v>0</v>
      </c>
      <c r="C151" s="10">
        <v>2</v>
      </c>
      <c r="D151" s="10">
        <v>0</v>
      </c>
      <c r="E151" s="10">
        <v>4</v>
      </c>
      <c r="F151" s="10">
        <v>0</v>
      </c>
      <c r="G151" s="10">
        <v>8</v>
      </c>
      <c r="H151" s="10">
        <v>0</v>
      </c>
      <c r="I151" s="10">
        <v>5</v>
      </c>
      <c r="J151" s="10">
        <v>2</v>
      </c>
      <c r="K151" s="10">
        <v>0</v>
      </c>
      <c r="L151" s="10">
        <v>4</v>
      </c>
      <c r="M151" s="10" t="s">
        <v>52</v>
      </c>
      <c r="N151" s="10">
        <v>0</v>
      </c>
      <c r="O151" s="10">
        <v>3</v>
      </c>
      <c r="P151" s="10">
        <v>0</v>
      </c>
      <c r="Q151" s="10">
        <v>0</v>
      </c>
      <c r="R151" s="10">
        <v>0</v>
      </c>
      <c r="S151" s="10">
        <v>5</v>
      </c>
      <c r="T151" s="10">
        <v>2</v>
      </c>
      <c r="U151" s="10">
        <v>2</v>
      </c>
      <c r="V151" s="10">
        <v>4</v>
      </c>
      <c r="W151" s="10">
        <v>4</v>
      </c>
      <c r="X151" s="10">
        <v>0</v>
      </c>
      <c r="Y151" s="10">
        <v>1</v>
      </c>
      <c r="Z151" s="10">
        <v>0</v>
      </c>
      <c r="AA151" s="10">
        <v>0</v>
      </c>
      <c r="AB151" s="78" t="s">
        <v>194</v>
      </c>
      <c r="AC151" s="12" t="s">
        <v>31</v>
      </c>
      <c r="AD151" s="13"/>
      <c r="AE151" s="13"/>
      <c r="AF151" s="13"/>
      <c r="AG151" s="91">
        <v>3305</v>
      </c>
      <c r="AH151" s="91">
        <v>3170</v>
      </c>
      <c r="AI151" s="91">
        <v>3140.8</v>
      </c>
      <c r="AJ151" s="91">
        <v>3317.4</v>
      </c>
      <c r="AK151" s="91">
        <v>3317.4</v>
      </c>
      <c r="AL151" s="91">
        <v>3317.4</v>
      </c>
      <c r="AM151" s="15">
        <f>AG151+AH151+AI151+AJ151+AK151+AL151</f>
        <v>19568</v>
      </c>
      <c r="AN151" s="5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136"/>
    </row>
    <row r="152" spans="1:69" s="134" customFormat="1" ht="15.75" hidden="1" customHeight="1" x14ac:dyDescent="0.25">
      <c r="A152" s="10">
        <v>6</v>
      </c>
      <c r="B152" s="10">
        <v>0</v>
      </c>
      <c r="C152" s="10">
        <v>2</v>
      </c>
      <c r="D152" s="10">
        <v>0</v>
      </c>
      <c r="E152" s="10">
        <v>4</v>
      </c>
      <c r="F152" s="10">
        <v>0</v>
      </c>
      <c r="G152" s="10">
        <v>8</v>
      </c>
      <c r="H152" s="10">
        <v>0</v>
      </c>
      <c r="I152" s="10">
        <v>5</v>
      </c>
      <c r="J152" s="10">
        <v>2</v>
      </c>
      <c r="K152" s="10">
        <v>4</v>
      </c>
      <c r="L152" s="10">
        <v>0</v>
      </c>
      <c r="M152" s="10">
        <v>0</v>
      </c>
      <c r="N152" s="10"/>
      <c r="O152" s="10"/>
      <c r="P152" s="10"/>
      <c r="Q152" s="10">
        <v>2</v>
      </c>
      <c r="R152" s="10">
        <v>0</v>
      </c>
      <c r="S152" s="10">
        <v>5</v>
      </c>
      <c r="T152" s="10">
        <v>2</v>
      </c>
      <c r="U152" s="10">
        <v>0</v>
      </c>
      <c r="V152" s="10">
        <v>2</v>
      </c>
      <c r="W152" s="10">
        <v>0</v>
      </c>
      <c r="X152" s="10">
        <v>0</v>
      </c>
      <c r="Y152" s="10">
        <v>1</v>
      </c>
      <c r="Z152" s="10">
        <v>0</v>
      </c>
      <c r="AA152" s="10">
        <v>0</v>
      </c>
      <c r="AB152" s="63" t="s">
        <v>61</v>
      </c>
      <c r="AC152" s="12" t="s">
        <v>31</v>
      </c>
      <c r="AD152" s="13"/>
      <c r="AE152" s="13"/>
      <c r="AF152" s="13"/>
      <c r="AG152" s="91"/>
      <c r="AH152" s="91"/>
      <c r="AI152" s="91"/>
      <c r="AJ152" s="14"/>
      <c r="AK152" s="14"/>
      <c r="AL152" s="14"/>
      <c r="AM152" s="16">
        <f>AG152+AH152+AI152+AJ152+AK152+AL152</f>
        <v>0</v>
      </c>
      <c r="AN152" s="5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136"/>
    </row>
    <row r="153" spans="1:69" s="134" customFormat="1" ht="15" hidden="1" customHeight="1" x14ac:dyDescent="0.25">
      <c r="A153" s="10">
        <v>6</v>
      </c>
      <c r="B153" s="10">
        <v>0</v>
      </c>
      <c r="C153" s="10">
        <v>2</v>
      </c>
      <c r="D153" s="10">
        <v>0</v>
      </c>
      <c r="E153" s="10">
        <v>4</v>
      </c>
      <c r="F153" s="10">
        <v>0</v>
      </c>
      <c r="G153" s="10">
        <v>8</v>
      </c>
      <c r="H153" s="10">
        <v>0</v>
      </c>
      <c r="I153" s="10">
        <v>5</v>
      </c>
      <c r="J153" s="10">
        <v>2</v>
      </c>
      <c r="K153" s="10">
        <v>4</v>
      </c>
      <c r="L153" s="10">
        <v>0</v>
      </c>
      <c r="M153" s="10">
        <v>0</v>
      </c>
      <c r="N153" s="10"/>
      <c r="O153" s="10"/>
      <c r="P153" s="10"/>
      <c r="Q153" s="10">
        <v>2</v>
      </c>
      <c r="R153" s="10">
        <v>0</v>
      </c>
      <c r="S153" s="10">
        <v>5</v>
      </c>
      <c r="T153" s="10">
        <v>2</v>
      </c>
      <c r="U153" s="10">
        <v>0</v>
      </c>
      <c r="V153" s="10">
        <v>2</v>
      </c>
      <c r="W153" s="10">
        <v>0</v>
      </c>
      <c r="X153" s="10">
        <v>0</v>
      </c>
      <c r="Y153" s="10">
        <v>1</v>
      </c>
      <c r="Z153" s="10">
        <v>0</v>
      </c>
      <c r="AA153" s="10">
        <v>0</v>
      </c>
      <c r="AB153" s="63" t="s">
        <v>62</v>
      </c>
      <c r="AC153" s="12" t="s">
        <v>31</v>
      </c>
      <c r="AD153" s="13"/>
      <c r="AE153" s="13"/>
      <c r="AF153" s="13"/>
      <c r="AG153" s="91"/>
      <c r="AH153" s="91"/>
      <c r="AI153" s="91"/>
      <c r="AJ153" s="14"/>
      <c r="AK153" s="14"/>
      <c r="AL153" s="14"/>
      <c r="AM153" s="16">
        <f>AG153+AH153+AI153+AJ153+AK153+AL153</f>
        <v>0</v>
      </c>
      <c r="AN153" s="5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136"/>
    </row>
    <row r="154" spans="1:69" s="134" customFormat="1" ht="31.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>
        <v>0</v>
      </c>
      <c r="S154" s="10">
        <v>5</v>
      </c>
      <c r="T154" s="10">
        <v>2</v>
      </c>
      <c r="U154" s="10">
        <v>2</v>
      </c>
      <c r="V154" s="10">
        <v>4</v>
      </c>
      <c r="W154" s="10">
        <v>4</v>
      </c>
      <c r="X154" s="10">
        <v>0</v>
      </c>
      <c r="Y154" s="10">
        <v>1</v>
      </c>
      <c r="Z154" s="10">
        <v>0</v>
      </c>
      <c r="AA154" s="10">
        <v>0</v>
      </c>
      <c r="AB154" s="63" t="s">
        <v>47</v>
      </c>
      <c r="AC154" s="12" t="s">
        <v>31</v>
      </c>
      <c r="AD154" s="13"/>
      <c r="AE154" s="13"/>
      <c r="AF154" s="13"/>
      <c r="AG154" s="91">
        <v>3305</v>
      </c>
      <c r="AH154" s="91">
        <v>3170</v>
      </c>
      <c r="AI154" s="91">
        <v>3140.8</v>
      </c>
      <c r="AJ154" s="91">
        <v>3317.4</v>
      </c>
      <c r="AK154" s="91">
        <v>3317.4</v>
      </c>
      <c r="AL154" s="91">
        <v>3317.4</v>
      </c>
      <c r="AM154" s="16">
        <f>AG154+AH154+AI154+AJ154+AK154+AL154</f>
        <v>19568</v>
      </c>
      <c r="AN154" s="5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136"/>
    </row>
    <row r="155" spans="1:69" s="4" customFormat="1" ht="31.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>
        <v>0</v>
      </c>
      <c r="S155" s="10">
        <v>5</v>
      </c>
      <c r="T155" s="10">
        <v>2</v>
      </c>
      <c r="U155" s="10">
        <v>2</v>
      </c>
      <c r="V155" s="10">
        <v>4</v>
      </c>
      <c r="W155" s="10">
        <v>4</v>
      </c>
      <c r="X155" s="10">
        <v>0</v>
      </c>
      <c r="Y155" s="10">
        <v>1</v>
      </c>
      <c r="Z155" s="10">
        <v>0</v>
      </c>
      <c r="AA155" s="10">
        <v>1</v>
      </c>
      <c r="AB155" s="54" t="s">
        <v>195</v>
      </c>
      <c r="AC155" s="12" t="s">
        <v>49</v>
      </c>
      <c r="AD155" s="13"/>
      <c r="AE155" s="13"/>
      <c r="AF155" s="13"/>
      <c r="AG155" s="107">
        <v>9</v>
      </c>
      <c r="AH155" s="107">
        <v>9</v>
      </c>
      <c r="AI155" s="107">
        <v>9</v>
      </c>
      <c r="AJ155" s="65">
        <v>9</v>
      </c>
      <c r="AK155" s="66">
        <v>9</v>
      </c>
      <c r="AL155" s="66">
        <v>9</v>
      </c>
      <c r="AM155" s="67"/>
    </row>
    <row r="156" spans="1:69" s="4" customFormat="1" ht="63" x14ac:dyDescent="0.25">
      <c r="A156" s="10">
        <v>8</v>
      </c>
      <c r="B156" s="10">
        <v>0</v>
      </c>
      <c r="C156" s="10">
        <v>2</v>
      </c>
      <c r="D156" s="10">
        <v>0</v>
      </c>
      <c r="E156" s="10">
        <v>4</v>
      </c>
      <c r="F156" s="10">
        <v>0</v>
      </c>
      <c r="G156" s="10">
        <v>8</v>
      </c>
      <c r="H156" s="10">
        <v>0</v>
      </c>
      <c r="I156" s="10">
        <v>5</v>
      </c>
      <c r="J156" s="10">
        <v>2</v>
      </c>
      <c r="K156" s="10">
        <v>0</v>
      </c>
      <c r="L156" s="10">
        <v>4</v>
      </c>
      <c r="M156" s="10">
        <v>1</v>
      </c>
      <c r="N156" s="10">
        <v>0</v>
      </c>
      <c r="O156" s="10">
        <v>3</v>
      </c>
      <c r="P156" s="10">
        <v>0</v>
      </c>
      <c r="Q156" s="10">
        <v>0</v>
      </c>
      <c r="R156" s="10">
        <v>0</v>
      </c>
      <c r="S156" s="10">
        <v>5</v>
      </c>
      <c r="T156" s="10">
        <v>2</v>
      </c>
      <c r="U156" s="10">
        <v>2</v>
      </c>
      <c r="V156" s="10">
        <v>4</v>
      </c>
      <c r="W156" s="10">
        <v>4</v>
      </c>
      <c r="X156" s="10">
        <v>0</v>
      </c>
      <c r="Y156" s="10">
        <v>2</v>
      </c>
      <c r="Z156" s="10">
        <v>0</v>
      </c>
      <c r="AA156" s="10">
        <v>0</v>
      </c>
      <c r="AB156" s="78" t="s">
        <v>196</v>
      </c>
      <c r="AC156" s="12" t="s">
        <v>31</v>
      </c>
      <c r="AD156" s="13"/>
      <c r="AE156" s="13"/>
      <c r="AF156" s="13"/>
      <c r="AG156" s="91">
        <v>13220.4</v>
      </c>
      <c r="AH156" s="91">
        <v>13221.3</v>
      </c>
      <c r="AI156" s="91">
        <v>13221.3</v>
      </c>
      <c r="AJ156" s="91">
        <v>13221.3</v>
      </c>
      <c r="AK156" s="91">
        <v>13221.3</v>
      </c>
      <c r="AL156" s="91">
        <v>13221.3</v>
      </c>
      <c r="AM156" s="16">
        <f>AG156+AH156+AI156+AJ156+AK156+AL156</f>
        <v>79326.900000000009</v>
      </c>
    </row>
    <row r="157" spans="1:69" s="4" customFormat="1" ht="31.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>
        <v>0</v>
      </c>
      <c r="S157" s="10">
        <v>5</v>
      </c>
      <c r="T157" s="10">
        <v>2</v>
      </c>
      <c r="U157" s="10">
        <v>2</v>
      </c>
      <c r="V157" s="10">
        <v>4</v>
      </c>
      <c r="W157" s="10">
        <v>4</v>
      </c>
      <c r="X157" s="10">
        <v>0</v>
      </c>
      <c r="Y157" s="10">
        <v>2</v>
      </c>
      <c r="Z157" s="10">
        <v>0</v>
      </c>
      <c r="AA157" s="10">
        <v>0</v>
      </c>
      <c r="AB157" s="68" t="s">
        <v>197</v>
      </c>
      <c r="AC157" s="12" t="s">
        <v>31</v>
      </c>
      <c r="AD157" s="13"/>
      <c r="AE157" s="13"/>
      <c r="AF157" s="13"/>
      <c r="AG157" s="91">
        <v>13220.4</v>
      </c>
      <c r="AH157" s="91">
        <v>13221.3</v>
      </c>
      <c r="AI157" s="91">
        <v>13221.3</v>
      </c>
      <c r="AJ157" s="91">
        <v>13221.3</v>
      </c>
      <c r="AK157" s="91">
        <v>13221.3</v>
      </c>
      <c r="AL157" s="91">
        <v>13221.3</v>
      </c>
      <c r="AM157" s="16">
        <f>AG157+AH157+AI157+AJ157+AK157+AL157</f>
        <v>79326.900000000009</v>
      </c>
    </row>
    <row r="158" spans="1:69" s="4" customFormat="1" ht="31.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>
        <v>0</v>
      </c>
      <c r="S158" s="10">
        <v>5</v>
      </c>
      <c r="T158" s="10">
        <v>2</v>
      </c>
      <c r="U158" s="10">
        <v>2</v>
      </c>
      <c r="V158" s="10">
        <v>4</v>
      </c>
      <c r="W158" s="10">
        <v>4</v>
      </c>
      <c r="X158" s="10">
        <v>0</v>
      </c>
      <c r="Y158" s="10">
        <v>2</v>
      </c>
      <c r="Z158" s="10">
        <v>0</v>
      </c>
      <c r="AA158" s="10">
        <v>1</v>
      </c>
      <c r="AB158" s="11" t="s">
        <v>198</v>
      </c>
      <c r="AC158" s="12" t="s">
        <v>49</v>
      </c>
      <c r="AD158" s="13"/>
      <c r="AE158" s="13"/>
      <c r="AF158" s="13"/>
      <c r="AG158" s="66">
        <v>9</v>
      </c>
      <c r="AH158" s="66">
        <v>9</v>
      </c>
      <c r="AI158" s="66">
        <v>9</v>
      </c>
      <c r="AJ158" s="66">
        <v>9</v>
      </c>
      <c r="AK158" s="66">
        <v>9</v>
      </c>
      <c r="AL158" s="66">
        <v>9</v>
      </c>
      <c r="AM158" s="67"/>
    </row>
    <row r="159" spans="1:69" s="4" customFormat="1" ht="31.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>
        <v>0</v>
      </c>
      <c r="S159" s="10">
        <v>5</v>
      </c>
      <c r="T159" s="10">
        <v>3</v>
      </c>
      <c r="U159" s="10">
        <v>3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0</v>
      </c>
      <c r="AB159" s="56" t="s">
        <v>199</v>
      </c>
      <c r="AC159" s="12" t="s">
        <v>70</v>
      </c>
      <c r="AD159" s="57" t="e">
        <f>AD160+#REF!</f>
        <v>#REF!</v>
      </c>
      <c r="AE159" s="57" t="e">
        <f>AE160+#REF!</f>
        <v>#REF!</v>
      </c>
      <c r="AF159" s="57" t="e">
        <f>AF160+#REF!</f>
        <v>#REF!</v>
      </c>
      <c r="AG159" s="137">
        <f t="shared" ref="AG159:AL159" si="11">AG160+AG172</f>
        <v>3352.8</v>
      </c>
      <c r="AH159" s="137">
        <f t="shared" si="11"/>
        <v>3486.8999999999996</v>
      </c>
      <c r="AI159" s="137">
        <f t="shared" si="11"/>
        <v>3626.2999999999997</v>
      </c>
      <c r="AJ159" s="138">
        <f t="shared" si="11"/>
        <v>3510.2</v>
      </c>
      <c r="AK159" s="137">
        <f t="shared" si="11"/>
        <v>3510.2</v>
      </c>
      <c r="AL159" s="137">
        <f t="shared" si="11"/>
        <v>3510.2</v>
      </c>
      <c r="AM159" s="16">
        <f>AG159+AH159+AI159+AJ159+AK159+AL159</f>
        <v>20996.600000000002</v>
      </c>
    </row>
    <row r="160" spans="1:69" s="4" customFormat="1" ht="56.2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>
        <v>0</v>
      </c>
      <c r="S160" s="10">
        <v>5</v>
      </c>
      <c r="T160" s="10">
        <v>3</v>
      </c>
      <c r="U160" s="10">
        <v>3</v>
      </c>
      <c r="V160" s="10">
        <v>1</v>
      </c>
      <c r="W160" s="10">
        <v>0</v>
      </c>
      <c r="X160" s="10">
        <v>0</v>
      </c>
      <c r="Y160" s="10">
        <v>0</v>
      </c>
      <c r="Z160" s="10">
        <v>0</v>
      </c>
      <c r="AA160" s="10">
        <v>0</v>
      </c>
      <c r="AB160" s="97" t="s">
        <v>200</v>
      </c>
      <c r="AC160" s="12" t="s">
        <v>70</v>
      </c>
      <c r="AD160" s="13" t="e">
        <f>#REF!+AD162+#REF!+AD167</f>
        <v>#REF!</v>
      </c>
      <c r="AE160" s="13" t="e">
        <f>#REF!+AE162+#REF!+AE167</f>
        <v>#REF!</v>
      </c>
      <c r="AF160" s="13" t="e">
        <f>#REF!+AF162+#REF!+AF167</f>
        <v>#REF!</v>
      </c>
      <c r="AG160" s="60">
        <v>0</v>
      </c>
      <c r="AH160" s="60">
        <v>0</v>
      </c>
      <c r="AI160" s="60">
        <v>0</v>
      </c>
      <c r="AJ160" s="60">
        <v>0</v>
      </c>
      <c r="AK160" s="60">
        <v>0</v>
      </c>
      <c r="AL160" s="60">
        <v>0</v>
      </c>
      <c r="AM160" s="16">
        <f>AG160+AH160+AI160+AJ160+AK160+AL160</f>
        <v>0</v>
      </c>
    </row>
    <row r="161" spans="1:39" s="4" customFormat="1" ht="54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>
        <v>0</v>
      </c>
      <c r="S161" s="10">
        <v>5</v>
      </c>
      <c r="T161" s="10">
        <v>3</v>
      </c>
      <c r="U161" s="10">
        <v>3</v>
      </c>
      <c r="V161" s="10">
        <v>1</v>
      </c>
      <c r="W161" s="10">
        <v>0</v>
      </c>
      <c r="X161" s="10">
        <v>0</v>
      </c>
      <c r="Y161" s="10">
        <v>0</v>
      </c>
      <c r="Z161" s="10">
        <v>0</v>
      </c>
      <c r="AA161" s="10">
        <v>1</v>
      </c>
      <c r="AB161" s="11" t="s">
        <v>201</v>
      </c>
      <c r="AC161" s="12" t="s">
        <v>34</v>
      </c>
      <c r="AD161" s="13"/>
      <c r="AE161" s="13"/>
      <c r="AF161" s="13"/>
      <c r="AG161" s="15">
        <v>80</v>
      </c>
      <c r="AH161" s="15">
        <v>80</v>
      </c>
      <c r="AI161" s="15">
        <v>80</v>
      </c>
      <c r="AJ161" s="15">
        <v>80</v>
      </c>
      <c r="AK161" s="15">
        <v>80</v>
      </c>
      <c r="AL161" s="15">
        <v>80</v>
      </c>
      <c r="AM161" s="16"/>
    </row>
    <row r="162" spans="1:39" s="4" customFormat="1" ht="80.2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>
        <v>0</v>
      </c>
      <c r="S162" s="10">
        <v>5</v>
      </c>
      <c r="T162" s="10">
        <v>3</v>
      </c>
      <c r="U162" s="10">
        <v>3</v>
      </c>
      <c r="V162" s="10">
        <v>1</v>
      </c>
      <c r="W162" s="10">
        <v>1</v>
      </c>
      <c r="X162" s="10">
        <v>0</v>
      </c>
      <c r="Y162" s="10">
        <v>1</v>
      </c>
      <c r="Z162" s="10">
        <v>0</v>
      </c>
      <c r="AA162" s="10">
        <v>0</v>
      </c>
      <c r="AB162" s="139" t="s">
        <v>202</v>
      </c>
      <c r="AC162" s="12" t="s">
        <v>138</v>
      </c>
      <c r="AD162" s="140" t="e">
        <f>AD163+AD164+#REF!+AD165</f>
        <v>#REF!</v>
      </c>
      <c r="AE162" s="140" t="e">
        <f>AE163+AE164+#REF!+AE165</f>
        <v>#REF!</v>
      </c>
      <c r="AF162" s="140" t="e">
        <f>AF163+AF164+#REF!+AF165</f>
        <v>#REF!</v>
      </c>
      <c r="AG162" s="66">
        <v>1</v>
      </c>
      <c r="AH162" s="66">
        <v>1</v>
      </c>
      <c r="AI162" s="66">
        <v>1</v>
      </c>
      <c r="AJ162" s="66">
        <v>1</v>
      </c>
      <c r="AK162" s="66">
        <v>1</v>
      </c>
      <c r="AL162" s="66">
        <v>1</v>
      </c>
      <c r="AM162" s="67"/>
    </row>
    <row r="163" spans="1:39" s="4" customFormat="1" ht="31.5" hidden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68" t="s">
        <v>61</v>
      </c>
      <c r="AC163" s="12" t="s">
        <v>31</v>
      </c>
      <c r="AD163" s="13"/>
      <c r="AE163" s="13"/>
      <c r="AF163" s="13"/>
      <c r="AG163" s="15"/>
      <c r="AH163" s="15"/>
      <c r="AI163" s="15"/>
      <c r="AJ163" s="15"/>
      <c r="AK163" s="15"/>
      <c r="AL163" s="15"/>
      <c r="AM163" s="16">
        <f>AG163+AH163+AI163+AJ163+AK163+AL163</f>
        <v>0</v>
      </c>
    </row>
    <row r="164" spans="1:39" s="4" customFormat="1" ht="31.5" hidden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68" t="s">
        <v>62</v>
      </c>
      <c r="AC164" s="12" t="s">
        <v>31</v>
      </c>
      <c r="AD164" s="13"/>
      <c r="AE164" s="13"/>
      <c r="AF164" s="13"/>
      <c r="AG164" s="15"/>
      <c r="AH164" s="15"/>
      <c r="AI164" s="15"/>
      <c r="AJ164" s="15"/>
      <c r="AK164" s="15"/>
      <c r="AL164" s="15"/>
      <c r="AM164" s="16">
        <f>AG164+AH164+AI164+AJ164+AK164+AL164</f>
        <v>0</v>
      </c>
    </row>
    <row r="165" spans="1:39" s="4" customFormat="1" ht="31.5" hidden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68" t="s">
        <v>63</v>
      </c>
      <c r="AC165" s="12" t="s">
        <v>31</v>
      </c>
      <c r="AD165" s="13"/>
      <c r="AE165" s="13"/>
      <c r="AF165" s="13"/>
      <c r="AG165" s="15"/>
      <c r="AH165" s="15"/>
      <c r="AI165" s="15"/>
      <c r="AJ165" s="15"/>
      <c r="AK165" s="15"/>
      <c r="AL165" s="15"/>
      <c r="AM165" s="16">
        <f>AG165+AH165+AI165+AJ165+AK165+AL165</f>
        <v>0</v>
      </c>
    </row>
    <row r="166" spans="1:39" s="4" customFormat="1" ht="31.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>
        <v>0</v>
      </c>
      <c r="S166" s="10">
        <v>5</v>
      </c>
      <c r="T166" s="10">
        <v>3</v>
      </c>
      <c r="U166" s="10">
        <v>3</v>
      </c>
      <c r="V166" s="10">
        <v>1</v>
      </c>
      <c r="W166" s="10">
        <v>1</v>
      </c>
      <c r="X166" s="10">
        <v>0</v>
      </c>
      <c r="Y166" s="10">
        <v>1</v>
      </c>
      <c r="Z166" s="10">
        <v>0</v>
      </c>
      <c r="AA166" s="79">
        <v>1</v>
      </c>
      <c r="AB166" s="11" t="s">
        <v>203</v>
      </c>
      <c r="AC166" s="12" t="s">
        <v>49</v>
      </c>
      <c r="AD166" s="13"/>
      <c r="AE166" s="13"/>
      <c r="AF166" s="13"/>
      <c r="AG166" s="66">
        <v>3</v>
      </c>
      <c r="AH166" s="66">
        <v>3</v>
      </c>
      <c r="AI166" s="66">
        <v>3</v>
      </c>
      <c r="AJ166" s="66">
        <v>3</v>
      </c>
      <c r="AK166" s="66">
        <v>3</v>
      </c>
      <c r="AL166" s="66">
        <v>3</v>
      </c>
      <c r="AM166" s="67">
        <f>AG166+AH166+AI166+AJ166+AK166+AL166</f>
        <v>18</v>
      </c>
    </row>
    <row r="167" spans="1:39" s="4" customFormat="1" ht="48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>
        <v>0</v>
      </c>
      <c r="S167" s="10">
        <v>5</v>
      </c>
      <c r="T167" s="10">
        <v>3</v>
      </c>
      <c r="U167" s="10">
        <v>3</v>
      </c>
      <c r="V167" s="10">
        <v>1</v>
      </c>
      <c r="W167" s="10">
        <v>1</v>
      </c>
      <c r="X167" s="10">
        <v>0</v>
      </c>
      <c r="Y167" s="10">
        <v>2</v>
      </c>
      <c r="Z167" s="10">
        <v>0</v>
      </c>
      <c r="AA167" s="10">
        <v>0</v>
      </c>
      <c r="AB167" s="139" t="s">
        <v>204</v>
      </c>
      <c r="AC167" s="12" t="s">
        <v>138</v>
      </c>
      <c r="AD167" s="140" t="e">
        <f>AD168+AD169+#REF!+AD170</f>
        <v>#REF!</v>
      </c>
      <c r="AE167" s="140" t="e">
        <f>AE168+AE169+#REF!+AE170</f>
        <v>#REF!</v>
      </c>
      <c r="AF167" s="140" t="e">
        <f>AF168+AF169+#REF!+AF170</f>
        <v>#REF!</v>
      </c>
      <c r="AG167" s="66">
        <v>1</v>
      </c>
      <c r="AH167" s="66">
        <v>1</v>
      </c>
      <c r="AI167" s="66">
        <v>1</v>
      </c>
      <c r="AJ167" s="66">
        <v>1</v>
      </c>
      <c r="AK167" s="66">
        <v>1</v>
      </c>
      <c r="AL167" s="66">
        <v>1</v>
      </c>
      <c r="AM167" s="67"/>
    </row>
    <row r="168" spans="1:39" s="4" customFormat="1" ht="31.5" hidden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68" t="s">
        <v>61</v>
      </c>
      <c r="AC168" s="12" t="s">
        <v>31</v>
      </c>
      <c r="AD168" s="13"/>
      <c r="AE168" s="13"/>
      <c r="AF168" s="13"/>
      <c r="AG168" s="15"/>
      <c r="AH168" s="15"/>
      <c r="AI168" s="15"/>
      <c r="AJ168" s="15"/>
      <c r="AK168" s="15"/>
      <c r="AL168" s="15"/>
      <c r="AM168" s="16">
        <f t="shared" ref="AM168:AM185" si="12">AG168+AH168+AI168+AJ168+AK168+AL168</f>
        <v>0</v>
      </c>
    </row>
    <row r="169" spans="1:39" s="4" customFormat="1" ht="31.5" hidden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68" t="s">
        <v>62</v>
      </c>
      <c r="AC169" s="12" t="s">
        <v>31</v>
      </c>
      <c r="AD169" s="13"/>
      <c r="AE169" s="13"/>
      <c r="AF169" s="13"/>
      <c r="AG169" s="15"/>
      <c r="AH169" s="15"/>
      <c r="AI169" s="15"/>
      <c r="AJ169" s="15"/>
      <c r="AK169" s="15"/>
      <c r="AL169" s="15"/>
      <c r="AM169" s="16">
        <f t="shared" si="12"/>
        <v>0</v>
      </c>
    </row>
    <row r="170" spans="1:39" s="4" customFormat="1" ht="31.5" hidden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68" t="s">
        <v>63</v>
      </c>
      <c r="AC170" s="12" t="s">
        <v>31</v>
      </c>
      <c r="AD170" s="13"/>
      <c r="AE170" s="13"/>
      <c r="AF170" s="13"/>
      <c r="AG170" s="15"/>
      <c r="AH170" s="15"/>
      <c r="AI170" s="15"/>
      <c r="AJ170" s="15"/>
      <c r="AK170" s="15"/>
      <c r="AL170" s="15"/>
      <c r="AM170" s="16">
        <f t="shared" si="12"/>
        <v>0</v>
      </c>
    </row>
    <row r="171" spans="1:39" s="4" customFormat="1" ht="33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>
        <v>0</v>
      </c>
      <c r="S171" s="10">
        <v>5</v>
      </c>
      <c r="T171" s="10">
        <v>3</v>
      </c>
      <c r="U171" s="10">
        <v>3</v>
      </c>
      <c r="V171" s="10">
        <v>1</v>
      </c>
      <c r="W171" s="10">
        <v>1</v>
      </c>
      <c r="X171" s="10">
        <v>0</v>
      </c>
      <c r="Y171" s="10">
        <v>2</v>
      </c>
      <c r="Z171" s="10">
        <v>0</v>
      </c>
      <c r="AA171" s="79">
        <v>1</v>
      </c>
      <c r="AB171" s="11" t="s">
        <v>206</v>
      </c>
      <c r="AC171" s="12" t="s">
        <v>49</v>
      </c>
      <c r="AD171" s="13"/>
      <c r="AE171" s="13"/>
      <c r="AF171" s="13"/>
      <c r="AG171" s="66">
        <v>2</v>
      </c>
      <c r="AH171" s="66">
        <v>2</v>
      </c>
      <c r="AI171" s="66">
        <v>2</v>
      </c>
      <c r="AJ171" s="66">
        <v>2</v>
      </c>
      <c r="AK171" s="66">
        <v>2</v>
      </c>
      <c r="AL171" s="66">
        <v>2</v>
      </c>
      <c r="AM171" s="67">
        <f t="shared" si="12"/>
        <v>12</v>
      </c>
    </row>
    <row r="172" spans="1:39" s="4" customFormat="1" ht="78.75" x14ac:dyDescent="0.25">
      <c r="A172" s="143"/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02"/>
      <c r="P172" s="143"/>
      <c r="Q172" s="143"/>
      <c r="R172" s="102">
        <v>0</v>
      </c>
      <c r="S172" s="102">
        <v>5</v>
      </c>
      <c r="T172" s="102">
        <v>3</v>
      </c>
      <c r="U172" s="102">
        <v>3</v>
      </c>
      <c r="V172" s="102">
        <v>2</v>
      </c>
      <c r="W172" s="102">
        <v>0</v>
      </c>
      <c r="X172" s="102">
        <v>0</v>
      </c>
      <c r="Y172" s="102">
        <v>0</v>
      </c>
      <c r="Z172" s="102">
        <v>0</v>
      </c>
      <c r="AA172" s="102">
        <v>0</v>
      </c>
      <c r="AB172" s="59" t="s">
        <v>209</v>
      </c>
      <c r="AC172" s="131" t="s">
        <v>31</v>
      </c>
      <c r="AD172" s="83"/>
      <c r="AE172" s="83"/>
      <c r="AF172" s="83"/>
      <c r="AG172" s="60">
        <f t="shared" ref="AG172:AL172" si="13">AG178+AG181</f>
        <v>3352.8</v>
      </c>
      <c r="AH172" s="60">
        <f t="shared" si="13"/>
        <v>3486.8999999999996</v>
      </c>
      <c r="AI172" s="60">
        <f t="shared" si="13"/>
        <v>3626.2999999999997</v>
      </c>
      <c r="AJ172" s="60">
        <f t="shared" si="13"/>
        <v>3510.2</v>
      </c>
      <c r="AK172" s="60">
        <f t="shared" si="13"/>
        <v>3510.2</v>
      </c>
      <c r="AL172" s="60">
        <f t="shared" si="13"/>
        <v>3510.2</v>
      </c>
      <c r="AM172" s="52">
        <f t="shared" si="12"/>
        <v>20996.600000000002</v>
      </c>
    </row>
    <row r="173" spans="1:39" s="4" customFormat="1" ht="31.5" x14ac:dyDescent="0.25">
      <c r="A173" s="143"/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02">
        <v>0</v>
      </c>
      <c r="S173" s="102">
        <v>5</v>
      </c>
      <c r="T173" s="102">
        <v>3</v>
      </c>
      <c r="U173" s="102">
        <v>3</v>
      </c>
      <c r="V173" s="102">
        <v>2</v>
      </c>
      <c r="W173" s="102">
        <v>0</v>
      </c>
      <c r="X173" s="102">
        <v>0</v>
      </c>
      <c r="Y173" s="102">
        <v>0</v>
      </c>
      <c r="Z173" s="102">
        <v>0</v>
      </c>
      <c r="AA173" s="102">
        <v>1</v>
      </c>
      <c r="AB173" s="54" t="s">
        <v>210</v>
      </c>
      <c r="AC173" s="82" t="s">
        <v>211</v>
      </c>
      <c r="AD173" s="83"/>
      <c r="AE173" s="83"/>
      <c r="AF173" s="83"/>
      <c r="AG173" s="107">
        <v>20</v>
      </c>
      <c r="AH173" s="107">
        <v>50</v>
      </c>
      <c r="AI173" s="107">
        <v>50</v>
      </c>
      <c r="AJ173" s="65">
        <v>400</v>
      </c>
      <c r="AK173" s="65">
        <v>400</v>
      </c>
      <c r="AL173" s="65">
        <v>400</v>
      </c>
      <c r="AM173" s="96">
        <f t="shared" si="12"/>
        <v>1320</v>
      </c>
    </row>
    <row r="174" spans="1:39" s="4" customFormat="1" ht="63" x14ac:dyDescent="0.25">
      <c r="A174" s="143"/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R174" s="102">
        <v>0</v>
      </c>
      <c r="S174" s="102">
        <v>5</v>
      </c>
      <c r="T174" s="102">
        <v>3</v>
      </c>
      <c r="U174" s="102">
        <v>3</v>
      </c>
      <c r="V174" s="102">
        <v>2</v>
      </c>
      <c r="W174" s="102">
        <v>0</v>
      </c>
      <c r="X174" s="102">
        <v>0</v>
      </c>
      <c r="Y174" s="102">
        <v>0</v>
      </c>
      <c r="Z174" s="102">
        <v>0</v>
      </c>
      <c r="AA174" s="102">
        <v>2</v>
      </c>
      <c r="AB174" s="54" t="s">
        <v>213</v>
      </c>
      <c r="AC174" s="82" t="s">
        <v>211</v>
      </c>
      <c r="AD174" s="83"/>
      <c r="AE174" s="83"/>
      <c r="AF174" s="83"/>
      <c r="AG174" s="107">
        <v>1000</v>
      </c>
      <c r="AH174" s="107">
        <v>1000</v>
      </c>
      <c r="AI174" s="107">
        <v>1000</v>
      </c>
      <c r="AJ174" s="65">
        <v>450</v>
      </c>
      <c r="AK174" s="65">
        <v>450</v>
      </c>
      <c r="AL174" s="65">
        <v>450</v>
      </c>
      <c r="AM174" s="96">
        <f t="shared" si="12"/>
        <v>4350</v>
      </c>
    </row>
    <row r="175" spans="1:39" s="4" customFormat="1" ht="31.5" x14ac:dyDescent="0.25">
      <c r="A175" s="143"/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02">
        <v>0</v>
      </c>
      <c r="S175" s="102">
        <v>5</v>
      </c>
      <c r="T175" s="102">
        <v>3</v>
      </c>
      <c r="U175" s="102">
        <v>3</v>
      </c>
      <c r="V175" s="102">
        <v>2</v>
      </c>
      <c r="W175" s="102">
        <v>0</v>
      </c>
      <c r="X175" s="102">
        <v>0</v>
      </c>
      <c r="Y175" s="102">
        <v>0</v>
      </c>
      <c r="Z175" s="102">
        <v>0</v>
      </c>
      <c r="AA175" s="102">
        <v>3</v>
      </c>
      <c r="AB175" s="54" t="s">
        <v>215</v>
      </c>
      <c r="AC175" s="82" t="s">
        <v>49</v>
      </c>
      <c r="AD175" s="83"/>
      <c r="AE175" s="83"/>
      <c r="AF175" s="83"/>
      <c r="AG175" s="107">
        <v>4</v>
      </c>
      <c r="AH175" s="107">
        <v>3</v>
      </c>
      <c r="AI175" s="107">
        <v>3</v>
      </c>
      <c r="AJ175" s="65">
        <v>2</v>
      </c>
      <c r="AK175" s="65">
        <v>2</v>
      </c>
      <c r="AL175" s="65">
        <v>2</v>
      </c>
      <c r="AM175" s="96">
        <f t="shared" si="12"/>
        <v>16</v>
      </c>
    </row>
    <row r="176" spans="1:39" s="4" customFormat="1" ht="47.25" x14ac:dyDescent="0.25">
      <c r="A176" s="143"/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02">
        <v>0</v>
      </c>
      <c r="S176" s="102">
        <v>5</v>
      </c>
      <c r="T176" s="102">
        <v>3</v>
      </c>
      <c r="U176" s="102">
        <v>3</v>
      </c>
      <c r="V176" s="102">
        <v>2</v>
      </c>
      <c r="W176" s="102">
        <v>0</v>
      </c>
      <c r="X176" s="102">
        <v>0</v>
      </c>
      <c r="Y176" s="102">
        <v>0</v>
      </c>
      <c r="Z176" s="102">
        <v>0</v>
      </c>
      <c r="AA176" s="102">
        <v>4</v>
      </c>
      <c r="AB176" s="54" t="s">
        <v>216</v>
      </c>
      <c r="AC176" s="82" t="s">
        <v>158</v>
      </c>
      <c r="AD176" s="83"/>
      <c r="AE176" s="83"/>
      <c r="AF176" s="83"/>
      <c r="AG176" s="107">
        <v>225.5</v>
      </c>
      <c r="AH176" s="107">
        <v>170</v>
      </c>
      <c r="AI176" s="107">
        <v>170</v>
      </c>
      <c r="AJ176" s="65">
        <v>150</v>
      </c>
      <c r="AK176" s="65">
        <v>150</v>
      </c>
      <c r="AL176" s="65">
        <v>150</v>
      </c>
      <c r="AM176" s="96">
        <f t="shared" si="12"/>
        <v>1015.5</v>
      </c>
    </row>
    <row r="177" spans="1:39" s="4" customFormat="1" ht="31.5" x14ac:dyDescent="0.25">
      <c r="A177" s="143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R177" s="102">
        <v>0</v>
      </c>
      <c r="S177" s="102">
        <v>5</v>
      </c>
      <c r="T177" s="102">
        <v>3</v>
      </c>
      <c r="U177" s="102">
        <v>3</v>
      </c>
      <c r="V177" s="102">
        <v>2</v>
      </c>
      <c r="W177" s="102">
        <v>0</v>
      </c>
      <c r="X177" s="102">
        <v>0</v>
      </c>
      <c r="Y177" s="102">
        <v>0</v>
      </c>
      <c r="Z177" s="102">
        <v>0</v>
      </c>
      <c r="AA177" s="102">
        <v>5</v>
      </c>
      <c r="AB177" s="54" t="s">
        <v>218</v>
      </c>
      <c r="AC177" s="82" t="s">
        <v>49</v>
      </c>
      <c r="AD177" s="83"/>
      <c r="AE177" s="83"/>
      <c r="AF177" s="83"/>
      <c r="AG177" s="107">
        <v>38</v>
      </c>
      <c r="AH177" s="107">
        <v>30</v>
      </c>
      <c r="AI177" s="107">
        <v>30</v>
      </c>
      <c r="AJ177" s="65">
        <v>30</v>
      </c>
      <c r="AK177" s="65">
        <v>30</v>
      </c>
      <c r="AL177" s="65">
        <v>30</v>
      </c>
      <c r="AM177" s="96">
        <f t="shared" si="12"/>
        <v>188</v>
      </c>
    </row>
    <row r="178" spans="1:39" s="4" customFormat="1" ht="63" x14ac:dyDescent="0.25">
      <c r="A178" s="102">
        <v>8</v>
      </c>
      <c r="B178" s="102">
        <v>0</v>
      </c>
      <c r="C178" s="102">
        <v>2</v>
      </c>
      <c r="D178" s="102">
        <v>0</v>
      </c>
      <c r="E178" s="102">
        <v>4</v>
      </c>
      <c r="F178" s="102">
        <v>0</v>
      </c>
      <c r="G178" s="102">
        <v>9</v>
      </c>
      <c r="H178" s="102">
        <v>0</v>
      </c>
      <c r="I178" s="102">
        <v>5</v>
      </c>
      <c r="J178" s="102">
        <v>3</v>
      </c>
      <c r="K178" s="102">
        <v>0</v>
      </c>
      <c r="L178" s="102">
        <v>2</v>
      </c>
      <c r="M178" s="102" t="s">
        <v>52</v>
      </c>
      <c r="N178" s="102" t="s">
        <v>155</v>
      </c>
      <c r="O178" s="102">
        <v>0</v>
      </c>
      <c r="P178" s="102">
        <v>1</v>
      </c>
      <c r="Q178" s="102">
        <v>7</v>
      </c>
      <c r="R178" s="102">
        <v>0</v>
      </c>
      <c r="S178" s="102">
        <v>5</v>
      </c>
      <c r="T178" s="102">
        <v>3</v>
      </c>
      <c r="U178" s="102">
        <v>3</v>
      </c>
      <c r="V178" s="102">
        <v>2</v>
      </c>
      <c r="W178" s="102">
        <v>3</v>
      </c>
      <c r="X178" s="102">
        <v>0</v>
      </c>
      <c r="Y178" s="102">
        <v>1</v>
      </c>
      <c r="Z178" s="102">
        <v>0</v>
      </c>
      <c r="AA178" s="102">
        <v>0</v>
      </c>
      <c r="AB178" s="78" t="s">
        <v>220</v>
      </c>
      <c r="AC178" s="82" t="s">
        <v>31</v>
      </c>
      <c r="AD178" s="83"/>
      <c r="AE178" s="83"/>
      <c r="AF178" s="83"/>
      <c r="AG178" s="91">
        <v>335.3</v>
      </c>
      <c r="AH178" s="91">
        <v>348.7</v>
      </c>
      <c r="AI178" s="91">
        <v>362.6</v>
      </c>
      <c r="AJ178" s="91">
        <v>351</v>
      </c>
      <c r="AK178" s="91">
        <v>351</v>
      </c>
      <c r="AL178" s="91">
        <v>351</v>
      </c>
      <c r="AM178" s="52">
        <f t="shared" si="12"/>
        <v>2099.6</v>
      </c>
    </row>
    <row r="179" spans="1:39" s="4" customFormat="1" ht="104.25" customHeight="1" x14ac:dyDescent="0.25">
      <c r="A179" s="143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02">
        <v>0</v>
      </c>
      <c r="S179" s="102">
        <v>5</v>
      </c>
      <c r="T179" s="102">
        <v>3</v>
      </c>
      <c r="U179" s="102">
        <v>3</v>
      </c>
      <c r="V179" s="102">
        <v>2</v>
      </c>
      <c r="W179" s="102">
        <v>3</v>
      </c>
      <c r="X179" s="102">
        <v>0</v>
      </c>
      <c r="Y179" s="102">
        <v>1</v>
      </c>
      <c r="Z179" s="102">
        <v>0</v>
      </c>
      <c r="AA179" s="102">
        <v>1</v>
      </c>
      <c r="AB179" s="92" t="s">
        <v>222</v>
      </c>
      <c r="AC179" s="82" t="s">
        <v>31</v>
      </c>
      <c r="AD179" s="83"/>
      <c r="AE179" s="83"/>
      <c r="AF179" s="83"/>
      <c r="AG179" s="91">
        <v>180</v>
      </c>
      <c r="AH179" s="91">
        <v>200</v>
      </c>
      <c r="AI179" s="91">
        <v>200</v>
      </c>
      <c r="AJ179" s="91">
        <v>199.9</v>
      </c>
      <c r="AK179" s="91">
        <v>199.9</v>
      </c>
      <c r="AL179" s="91">
        <v>199.9</v>
      </c>
      <c r="AM179" s="52">
        <f t="shared" si="12"/>
        <v>1179.7</v>
      </c>
    </row>
    <row r="180" spans="1:39" s="4" customFormat="1" ht="74.25" customHeight="1" x14ac:dyDescent="0.25">
      <c r="A180" s="143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  <c r="R180" s="102">
        <v>0</v>
      </c>
      <c r="S180" s="102">
        <v>5</v>
      </c>
      <c r="T180" s="102">
        <v>3</v>
      </c>
      <c r="U180" s="102">
        <v>3</v>
      </c>
      <c r="V180" s="102">
        <v>2</v>
      </c>
      <c r="W180" s="102">
        <v>3</v>
      </c>
      <c r="X180" s="102">
        <v>0</v>
      </c>
      <c r="Y180" s="102">
        <v>1</v>
      </c>
      <c r="Z180" s="102">
        <v>0</v>
      </c>
      <c r="AA180" s="102">
        <v>2</v>
      </c>
      <c r="AB180" s="92" t="s">
        <v>224</v>
      </c>
      <c r="AC180" s="82" t="s">
        <v>31</v>
      </c>
      <c r="AD180" s="83"/>
      <c r="AE180" s="83"/>
      <c r="AF180" s="83"/>
      <c r="AG180" s="91">
        <v>155.28</v>
      </c>
      <c r="AH180" s="91">
        <v>158.69</v>
      </c>
      <c r="AI180" s="91">
        <v>162.63</v>
      </c>
      <c r="AJ180" s="91">
        <v>151.1</v>
      </c>
      <c r="AK180" s="91">
        <v>151.1</v>
      </c>
      <c r="AL180" s="91">
        <v>151.1</v>
      </c>
      <c r="AM180" s="52">
        <f t="shared" si="12"/>
        <v>929.90000000000009</v>
      </c>
    </row>
    <row r="181" spans="1:39" s="4" customFormat="1" ht="63" x14ac:dyDescent="0.25">
      <c r="A181" s="102">
        <v>8</v>
      </c>
      <c r="B181" s="102">
        <v>0</v>
      </c>
      <c r="C181" s="102">
        <v>2</v>
      </c>
      <c r="D181" s="102">
        <v>0</v>
      </c>
      <c r="E181" s="102">
        <v>4</v>
      </c>
      <c r="F181" s="102">
        <v>0</v>
      </c>
      <c r="G181" s="102">
        <v>9</v>
      </c>
      <c r="H181" s="102">
        <v>0</v>
      </c>
      <c r="I181" s="102">
        <v>5</v>
      </c>
      <c r="J181" s="102">
        <v>3</v>
      </c>
      <c r="K181" s="102">
        <v>0</v>
      </c>
      <c r="L181" s="102">
        <v>2</v>
      </c>
      <c r="M181" s="102">
        <v>9</v>
      </c>
      <c r="N181" s="102" t="s">
        <v>155</v>
      </c>
      <c r="O181" s="102">
        <v>0</v>
      </c>
      <c r="P181" s="102">
        <v>1</v>
      </c>
      <c r="Q181" s="102">
        <v>7</v>
      </c>
      <c r="R181" s="102">
        <v>0</v>
      </c>
      <c r="S181" s="102">
        <v>5</v>
      </c>
      <c r="T181" s="102">
        <v>3</v>
      </c>
      <c r="U181" s="102">
        <v>3</v>
      </c>
      <c r="V181" s="102">
        <v>2</v>
      </c>
      <c r="W181" s="102">
        <v>3</v>
      </c>
      <c r="X181" s="102">
        <v>0</v>
      </c>
      <c r="Y181" s="102">
        <v>2</v>
      </c>
      <c r="Z181" s="102">
        <v>0</v>
      </c>
      <c r="AA181" s="102">
        <v>0</v>
      </c>
      <c r="AB181" s="78" t="s">
        <v>226</v>
      </c>
      <c r="AC181" s="82" t="s">
        <v>31</v>
      </c>
      <c r="AD181" s="83"/>
      <c r="AE181" s="83"/>
      <c r="AF181" s="83"/>
      <c r="AG181" s="91">
        <v>3017.5</v>
      </c>
      <c r="AH181" s="91">
        <v>3138.2</v>
      </c>
      <c r="AI181" s="91">
        <v>3263.7</v>
      </c>
      <c r="AJ181" s="91">
        <v>3159.2</v>
      </c>
      <c r="AK181" s="91">
        <v>3159.2</v>
      </c>
      <c r="AL181" s="91">
        <v>3159.2</v>
      </c>
      <c r="AM181" s="52">
        <f t="shared" si="12"/>
        <v>18897</v>
      </c>
    </row>
    <row r="182" spans="1:39" s="4" customFormat="1" ht="99.75" customHeight="1" x14ac:dyDescent="0.25">
      <c r="A182" s="143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02">
        <v>0</v>
      </c>
      <c r="S182" s="102">
        <v>5</v>
      </c>
      <c r="T182" s="102">
        <v>3</v>
      </c>
      <c r="U182" s="102">
        <v>3</v>
      </c>
      <c r="V182" s="102">
        <v>2</v>
      </c>
      <c r="W182" s="102">
        <v>3</v>
      </c>
      <c r="X182" s="102">
        <v>0</v>
      </c>
      <c r="Y182" s="102">
        <v>2</v>
      </c>
      <c r="Z182" s="102">
        <v>0</v>
      </c>
      <c r="AA182" s="102">
        <v>1</v>
      </c>
      <c r="AB182" s="92" t="s">
        <v>229</v>
      </c>
      <c r="AC182" s="82" t="s">
        <v>31</v>
      </c>
      <c r="AD182" s="83"/>
      <c r="AE182" s="83"/>
      <c r="AF182" s="83"/>
      <c r="AG182" s="91">
        <v>1620</v>
      </c>
      <c r="AH182" s="91">
        <v>1700</v>
      </c>
      <c r="AI182" s="91">
        <v>1800</v>
      </c>
      <c r="AJ182" s="91">
        <v>2022.6</v>
      </c>
      <c r="AK182" s="91">
        <v>2022.6</v>
      </c>
      <c r="AL182" s="91">
        <v>2022.6</v>
      </c>
      <c r="AM182" s="52">
        <f t="shared" si="12"/>
        <v>11187.800000000001</v>
      </c>
    </row>
    <row r="183" spans="1:39" s="4" customFormat="1" ht="69.75" customHeight="1" x14ac:dyDescent="0.25">
      <c r="A183" s="143"/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  <c r="R183" s="102">
        <v>0</v>
      </c>
      <c r="S183" s="102">
        <v>5</v>
      </c>
      <c r="T183" s="102">
        <v>3</v>
      </c>
      <c r="U183" s="102">
        <v>3</v>
      </c>
      <c r="V183" s="102">
        <v>2</v>
      </c>
      <c r="W183" s="102">
        <v>3</v>
      </c>
      <c r="X183" s="102">
        <v>0</v>
      </c>
      <c r="Y183" s="102">
        <v>2</v>
      </c>
      <c r="Z183" s="102">
        <v>0</v>
      </c>
      <c r="AA183" s="102">
        <v>2</v>
      </c>
      <c r="AB183" s="92" t="s">
        <v>230</v>
      </c>
      <c r="AC183" s="82" t="s">
        <v>31</v>
      </c>
      <c r="AD183" s="83"/>
      <c r="AE183" s="83"/>
      <c r="AF183" s="83"/>
      <c r="AG183" s="91">
        <v>1397.5</v>
      </c>
      <c r="AH183" s="91">
        <v>1428.2</v>
      </c>
      <c r="AI183" s="91">
        <v>1463.7</v>
      </c>
      <c r="AJ183" s="91">
        <v>1136.5999999999999</v>
      </c>
      <c r="AK183" s="91">
        <v>1136.5999999999999</v>
      </c>
      <c r="AL183" s="91">
        <v>1136.5999999999999</v>
      </c>
      <c r="AM183" s="52">
        <f t="shared" si="12"/>
        <v>7699.2000000000007</v>
      </c>
    </row>
    <row r="184" spans="1:39" s="4" customFormat="1" ht="47.25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>
        <v>0</v>
      </c>
      <c r="S184" s="10">
        <v>5</v>
      </c>
      <c r="T184" s="10">
        <v>4</v>
      </c>
      <c r="U184" s="10">
        <v>4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10">
        <v>0</v>
      </c>
      <c r="AB184" s="145" t="s">
        <v>231</v>
      </c>
      <c r="AC184" s="12" t="s">
        <v>31</v>
      </c>
      <c r="AD184" s="57" t="e">
        <f>AD196</f>
        <v>#REF!</v>
      </c>
      <c r="AE184" s="57" t="e">
        <f>AE196</f>
        <v>#REF!</v>
      </c>
      <c r="AF184" s="57" t="e">
        <f>AF196</f>
        <v>#REF!</v>
      </c>
      <c r="AG184" s="58">
        <f t="shared" ref="AG184:AL184" si="14">AG185+AG196+AG289+AG319</f>
        <v>41678.800000000003</v>
      </c>
      <c r="AH184" s="58">
        <f t="shared" si="14"/>
        <v>22691.4</v>
      </c>
      <c r="AI184" s="58">
        <f t="shared" si="14"/>
        <v>19991.400000000001</v>
      </c>
      <c r="AJ184" s="58">
        <f t="shared" si="14"/>
        <v>14491.4</v>
      </c>
      <c r="AK184" s="58">
        <f t="shared" si="14"/>
        <v>14491.4</v>
      </c>
      <c r="AL184" s="58">
        <f t="shared" si="14"/>
        <v>14491.4</v>
      </c>
      <c r="AM184" s="16">
        <f t="shared" si="12"/>
        <v>127835.79999999999</v>
      </c>
    </row>
    <row r="185" spans="1:39" s="4" customFormat="1" ht="35.2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>
        <v>0</v>
      </c>
      <c r="S185" s="10">
        <v>5</v>
      </c>
      <c r="T185" s="10">
        <v>4</v>
      </c>
      <c r="U185" s="10">
        <v>4</v>
      </c>
      <c r="V185" s="10">
        <v>1</v>
      </c>
      <c r="W185" s="10">
        <v>0</v>
      </c>
      <c r="X185" s="10">
        <v>0</v>
      </c>
      <c r="Y185" s="10">
        <v>0</v>
      </c>
      <c r="Z185" s="10">
        <v>0</v>
      </c>
      <c r="AA185" s="10">
        <v>0</v>
      </c>
      <c r="AB185" s="97" t="s">
        <v>232</v>
      </c>
      <c r="AC185" s="12" t="s">
        <v>31</v>
      </c>
      <c r="AD185" s="13">
        <v>0</v>
      </c>
      <c r="AE185" s="13">
        <v>0</v>
      </c>
      <c r="AF185" s="13">
        <v>0</v>
      </c>
      <c r="AG185" s="60">
        <f t="shared" ref="AG185:AL185" si="15">AG187+AG190+AG193</f>
        <v>14750</v>
      </c>
      <c r="AH185" s="60">
        <f t="shared" si="15"/>
        <v>11500</v>
      </c>
      <c r="AI185" s="60">
        <f t="shared" si="15"/>
        <v>10700</v>
      </c>
      <c r="AJ185" s="60">
        <f t="shared" si="15"/>
        <v>6500</v>
      </c>
      <c r="AK185" s="60">
        <f t="shared" si="15"/>
        <v>6500</v>
      </c>
      <c r="AL185" s="60">
        <f t="shared" si="15"/>
        <v>6500</v>
      </c>
      <c r="AM185" s="16">
        <f t="shared" si="12"/>
        <v>56450</v>
      </c>
    </row>
    <row r="186" spans="1:39" s="4" customFormat="1" ht="38.2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>
        <v>0</v>
      </c>
      <c r="S186" s="10">
        <v>5</v>
      </c>
      <c r="T186" s="10">
        <v>4</v>
      </c>
      <c r="U186" s="10">
        <v>4</v>
      </c>
      <c r="V186" s="10">
        <v>1</v>
      </c>
      <c r="W186" s="10">
        <v>1</v>
      </c>
      <c r="X186" s="10">
        <v>0</v>
      </c>
      <c r="Y186" s="10">
        <v>0</v>
      </c>
      <c r="Z186" s="10">
        <v>0</v>
      </c>
      <c r="AA186" s="10">
        <v>1</v>
      </c>
      <c r="AB186" s="11" t="s">
        <v>233</v>
      </c>
      <c r="AC186" s="12" t="s">
        <v>153</v>
      </c>
      <c r="AD186" s="13"/>
      <c r="AE186" s="13"/>
      <c r="AF186" s="13"/>
      <c r="AG186" s="66">
        <v>240.1</v>
      </c>
      <c r="AH186" s="66">
        <v>240</v>
      </c>
      <c r="AI186" s="66">
        <v>240</v>
      </c>
      <c r="AJ186" s="66">
        <v>240</v>
      </c>
      <c r="AK186" s="66">
        <v>240</v>
      </c>
      <c r="AL186" s="66">
        <v>240</v>
      </c>
      <c r="AM186" s="66"/>
    </row>
    <row r="187" spans="1:39" s="4" customFormat="1" ht="60.75" customHeight="1" x14ac:dyDescent="0.25">
      <c r="A187" s="10">
        <v>8</v>
      </c>
      <c r="B187" s="10">
        <v>0</v>
      </c>
      <c r="C187" s="10">
        <v>2</v>
      </c>
      <c r="D187" s="10">
        <v>0</v>
      </c>
      <c r="E187" s="10">
        <v>5</v>
      </c>
      <c r="F187" s="10">
        <v>0</v>
      </c>
      <c r="G187" s="10">
        <v>3</v>
      </c>
      <c r="H187" s="10">
        <v>0</v>
      </c>
      <c r="I187" s="10">
        <v>5</v>
      </c>
      <c r="J187" s="10">
        <v>4</v>
      </c>
      <c r="K187" s="10">
        <v>0</v>
      </c>
      <c r="L187" s="10">
        <v>1</v>
      </c>
      <c r="M187" s="10">
        <v>2</v>
      </c>
      <c r="N187" s="10">
        <v>0</v>
      </c>
      <c r="O187" s="10">
        <v>0</v>
      </c>
      <c r="P187" s="10">
        <v>1</v>
      </c>
      <c r="Q187" s="10">
        <v>0</v>
      </c>
      <c r="R187" s="10">
        <v>0</v>
      </c>
      <c r="S187" s="10">
        <v>5</v>
      </c>
      <c r="T187" s="10">
        <v>4</v>
      </c>
      <c r="U187" s="10">
        <v>4</v>
      </c>
      <c r="V187" s="10">
        <v>1</v>
      </c>
      <c r="W187" s="10">
        <v>1</v>
      </c>
      <c r="X187" s="10">
        <v>0</v>
      </c>
      <c r="Y187" s="10">
        <v>1</v>
      </c>
      <c r="Z187" s="10">
        <v>0</v>
      </c>
      <c r="AA187" s="10">
        <v>0</v>
      </c>
      <c r="AB187" s="77" t="s">
        <v>207</v>
      </c>
      <c r="AC187" s="12" t="s">
        <v>31</v>
      </c>
      <c r="AD187" s="140" t="s">
        <v>208</v>
      </c>
      <c r="AE187" s="140" t="s">
        <v>208</v>
      </c>
      <c r="AF187" s="140" t="s">
        <v>208</v>
      </c>
      <c r="AG187" s="14">
        <v>8500</v>
      </c>
      <c r="AH187" s="14">
        <v>7600</v>
      </c>
      <c r="AI187" s="14">
        <v>7000</v>
      </c>
      <c r="AJ187" s="14">
        <v>3500</v>
      </c>
      <c r="AK187" s="14">
        <v>3500</v>
      </c>
      <c r="AL187" s="14">
        <v>3500</v>
      </c>
      <c r="AM187" s="16">
        <f>AG187+AH187+AI187+AJ187+AK187+AL187</f>
        <v>33600</v>
      </c>
    </row>
    <row r="188" spans="1:39" s="4" customFormat="1" ht="31.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>
        <v>0</v>
      </c>
      <c r="S188" s="10">
        <v>5</v>
      </c>
      <c r="T188" s="10">
        <v>4</v>
      </c>
      <c r="U188" s="10">
        <v>4</v>
      </c>
      <c r="V188" s="10">
        <v>1</v>
      </c>
      <c r="W188" s="10">
        <v>1</v>
      </c>
      <c r="X188" s="10">
        <v>0</v>
      </c>
      <c r="Y188" s="10">
        <v>1</v>
      </c>
      <c r="Z188" s="10">
        <v>0</v>
      </c>
      <c r="AA188" s="10">
        <v>0</v>
      </c>
      <c r="AB188" s="63" t="s">
        <v>47</v>
      </c>
      <c r="AC188" s="12" t="s">
        <v>31</v>
      </c>
      <c r="AD188" s="140"/>
      <c r="AE188" s="140"/>
      <c r="AF188" s="140"/>
      <c r="AG188" s="14">
        <v>8500</v>
      </c>
      <c r="AH188" s="14">
        <v>7600</v>
      </c>
      <c r="AI188" s="14">
        <v>7000</v>
      </c>
      <c r="AJ188" s="14">
        <v>3500</v>
      </c>
      <c r="AK188" s="14">
        <v>3500</v>
      </c>
      <c r="AL188" s="14">
        <v>3500</v>
      </c>
      <c r="AM188" s="16">
        <f>AG188+AH188+AI188+AJ188+AK188+AL188</f>
        <v>33600</v>
      </c>
    </row>
    <row r="189" spans="1:39" s="4" customFormat="1" ht="31.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>
        <v>0</v>
      </c>
      <c r="S189" s="10">
        <v>5</v>
      </c>
      <c r="T189" s="10">
        <v>4</v>
      </c>
      <c r="U189" s="10">
        <v>4</v>
      </c>
      <c r="V189" s="10">
        <v>1</v>
      </c>
      <c r="W189" s="10">
        <v>1</v>
      </c>
      <c r="X189" s="10">
        <v>0</v>
      </c>
      <c r="Y189" s="10">
        <v>1</v>
      </c>
      <c r="Z189" s="10">
        <v>0</v>
      </c>
      <c r="AA189" s="10">
        <v>1</v>
      </c>
      <c r="AB189" s="86" t="s">
        <v>212</v>
      </c>
      <c r="AC189" s="12" t="s">
        <v>49</v>
      </c>
      <c r="AD189" s="13"/>
      <c r="AE189" s="13"/>
      <c r="AF189" s="13"/>
      <c r="AG189" s="65">
        <v>1</v>
      </c>
      <c r="AH189" s="65">
        <v>1</v>
      </c>
      <c r="AI189" s="65">
        <v>1</v>
      </c>
      <c r="AJ189" s="65">
        <v>1</v>
      </c>
      <c r="AK189" s="66">
        <v>1</v>
      </c>
      <c r="AL189" s="66">
        <v>1</v>
      </c>
      <c r="AM189" s="16"/>
    </row>
    <row r="190" spans="1:39" s="4" customFormat="1" ht="42" customHeight="1" x14ac:dyDescent="0.25">
      <c r="A190" s="10">
        <v>8</v>
      </c>
      <c r="B190" s="10">
        <v>0</v>
      </c>
      <c r="C190" s="10">
        <v>2</v>
      </c>
      <c r="D190" s="10">
        <v>0</v>
      </c>
      <c r="E190" s="10">
        <v>5</v>
      </c>
      <c r="F190" s="10">
        <v>0</v>
      </c>
      <c r="G190" s="10">
        <v>3</v>
      </c>
      <c r="H190" s="10">
        <v>0</v>
      </c>
      <c r="I190" s="10">
        <v>5</v>
      </c>
      <c r="J190" s="10">
        <v>4</v>
      </c>
      <c r="K190" s="10">
        <v>0</v>
      </c>
      <c r="L190" s="10">
        <v>1</v>
      </c>
      <c r="M190" s="10">
        <v>2</v>
      </c>
      <c r="N190" s="10">
        <v>0</v>
      </c>
      <c r="O190" s="10">
        <v>0</v>
      </c>
      <c r="P190" s="10">
        <v>2</v>
      </c>
      <c r="Q190" s="10">
        <v>0</v>
      </c>
      <c r="R190" s="10">
        <v>0</v>
      </c>
      <c r="S190" s="10">
        <v>5</v>
      </c>
      <c r="T190" s="10">
        <v>4</v>
      </c>
      <c r="U190" s="10">
        <v>4</v>
      </c>
      <c r="V190" s="10">
        <v>1</v>
      </c>
      <c r="W190" s="10">
        <v>1</v>
      </c>
      <c r="X190" s="10">
        <v>0</v>
      </c>
      <c r="Y190" s="10">
        <v>2</v>
      </c>
      <c r="Z190" s="10">
        <v>0</v>
      </c>
      <c r="AA190" s="10">
        <v>0</v>
      </c>
      <c r="AB190" s="92" t="s">
        <v>214</v>
      </c>
      <c r="AC190" s="82" t="s">
        <v>31</v>
      </c>
      <c r="AD190" s="144" t="s">
        <v>208</v>
      </c>
      <c r="AE190" s="144" t="s">
        <v>208</v>
      </c>
      <c r="AF190" s="144" t="s">
        <v>208</v>
      </c>
      <c r="AG190" s="14">
        <v>2550</v>
      </c>
      <c r="AH190" s="14">
        <v>2100</v>
      </c>
      <c r="AI190" s="14">
        <v>2100</v>
      </c>
      <c r="AJ190" s="14">
        <v>1300</v>
      </c>
      <c r="AK190" s="14">
        <v>1300</v>
      </c>
      <c r="AL190" s="14">
        <v>1300</v>
      </c>
      <c r="AM190" s="16">
        <f>AG190+AH190+AI190+AJ190+AK190+AL190</f>
        <v>10650</v>
      </c>
    </row>
    <row r="191" spans="1:39" s="4" customFormat="1" ht="39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>
        <v>0</v>
      </c>
      <c r="S191" s="10">
        <v>5</v>
      </c>
      <c r="T191" s="10">
        <v>4</v>
      </c>
      <c r="U191" s="10">
        <v>4</v>
      </c>
      <c r="V191" s="10">
        <v>1</v>
      </c>
      <c r="W191" s="10">
        <v>1</v>
      </c>
      <c r="X191" s="10">
        <v>0</v>
      </c>
      <c r="Y191" s="10">
        <v>2</v>
      </c>
      <c r="Z191" s="10">
        <v>0</v>
      </c>
      <c r="AA191" s="10">
        <v>0</v>
      </c>
      <c r="AB191" s="63" t="s">
        <v>47</v>
      </c>
      <c r="AC191" s="82" t="s">
        <v>31</v>
      </c>
      <c r="AD191" s="144"/>
      <c r="AE191" s="144"/>
      <c r="AF191" s="144"/>
      <c r="AG191" s="14">
        <v>2550</v>
      </c>
      <c r="AH191" s="14">
        <v>2100</v>
      </c>
      <c r="AI191" s="14">
        <v>2100</v>
      </c>
      <c r="AJ191" s="14">
        <v>1300</v>
      </c>
      <c r="AK191" s="14">
        <v>1300</v>
      </c>
      <c r="AL191" s="14">
        <v>1300</v>
      </c>
      <c r="AM191" s="16">
        <f>AG191+AH191+AI191+AJ191+AK191+AL191</f>
        <v>10650</v>
      </c>
    </row>
    <row r="192" spans="1:39" s="4" customFormat="1" ht="15.7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>
        <v>0</v>
      </c>
      <c r="S192" s="10">
        <v>5</v>
      </c>
      <c r="T192" s="10">
        <v>4</v>
      </c>
      <c r="U192" s="10">
        <v>4</v>
      </c>
      <c r="V192" s="10">
        <v>1</v>
      </c>
      <c r="W192" s="10">
        <v>1</v>
      </c>
      <c r="X192" s="10">
        <v>0</v>
      </c>
      <c r="Y192" s="10">
        <v>2</v>
      </c>
      <c r="Z192" s="10">
        <v>0</v>
      </c>
      <c r="AA192" s="10">
        <v>1</v>
      </c>
      <c r="AB192" s="86" t="s">
        <v>217</v>
      </c>
      <c r="AC192" s="12" t="s">
        <v>49</v>
      </c>
      <c r="AD192" s="83"/>
      <c r="AE192" s="83"/>
      <c r="AF192" s="83"/>
      <c r="AG192" s="65">
        <v>3050</v>
      </c>
      <c r="AH192" s="65">
        <v>3050</v>
      </c>
      <c r="AI192" s="65">
        <v>3050</v>
      </c>
      <c r="AJ192" s="66">
        <v>3050</v>
      </c>
      <c r="AK192" s="66">
        <v>3050</v>
      </c>
      <c r="AL192" s="66">
        <v>3050</v>
      </c>
      <c r="AM192" s="16"/>
    </row>
    <row r="193" spans="1:39" s="4" customFormat="1" ht="63" x14ac:dyDescent="0.25">
      <c r="A193" s="10">
        <v>8</v>
      </c>
      <c r="B193" s="10">
        <v>0</v>
      </c>
      <c r="C193" s="10">
        <v>2</v>
      </c>
      <c r="D193" s="10">
        <v>0</v>
      </c>
      <c r="E193" s="10">
        <v>5</v>
      </c>
      <c r="F193" s="10">
        <v>0</v>
      </c>
      <c r="G193" s="10">
        <v>3</v>
      </c>
      <c r="H193" s="10">
        <v>0</v>
      </c>
      <c r="I193" s="10">
        <v>5</v>
      </c>
      <c r="J193" s="10">
        <v>4</v>
      </c>
      <c r="K193" s="10">
        <v>0</v>
      </c>
      <c r="L193" s="10">
        <v>1</v>
      </c>
      <c r="M193" s="10">
        <v>2</v>
      </c>
      <c r="N193" s="10">
        <v>0</v>
      </c>
      <c r="O193" s="10">
        <v>0</v>
      </c>
      <c r="P193" s="10">
        <v>3</v>
      </c>
      <c r="Q193" s="10">
        <v>0</v>
      </c>
      <c r="R193" s="10">
        <v>0</v>
      </c>
      <c r="S193" s="10">
        <v>5</v>
      </c>
      <c r="T193" s="10">
        <v>4</v>
      </c>
      <c r="U193" s="10">
        <v>4</v>
      </c>
      <c r="V193" s="10">
        <v>1</v>
      </c>
      <c r="W193" s="10">
        <v>1</v>
      </c>
      <c r="X193" s="10">
        <v>0</v>
      </c>
      <c r="Y193" s="10">
        <v>3</v>
      </c>
      <c r="Z193" s="10">
        <v>0</v>
      </c>
      <c r="AA193" s="10">
        <v>0</v>
      </c>
      <c r="AB193" s="78" t="s">
        <v>219</v>
      </c>
      <c r="AC193" s="82" t="s">
        <v>31</v>
      </c>
      <c r="AD193" s="83"/>
      <c r="AE193" s="83"/>
      <c r="AF193" s="83"/>
      <c r="AG193" s="14">
        <v>3700</v>
      </c>
      <c r="AH193" s="14">
        <v>1800</v>
      </c>
      <c r="AI193" s="14">
        <v>1600</v>
      </c>
      <c r="AJ193" s="14">
        <v>1700</v>
      </c>
      <c r="AK193" s="14">
        <v>1700</v>
      </c>
      <c r="AL193" s="14">
        <v>1700</v>
      </c>
      <c r="AM193" s="16">
        <f>AG193+AH193+AI193+AJ193+AK193+AL193</f>
        <v>12200</v>
      </c>
    </row>
    <row r="194" spans="1:39" s="4" customFormat="1" ht="31.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>
        <v>0</v>
      </c>
      <c r="S194" s="10">
        <v>5</v>
      </c>
      <c r="T194" s="10">
        <v>4</v>
      </c>
      <c r="U194" s="10">
        <v>4</v>
      </c>
      <c r="V194" s="10">
        <v>1</v>
      </c>
      <c r="W194" s="10">
        <v>1</v>
      </c>
      <c r="X194" s="10">
        <v>0</v>
      </c>
      <c r="Y194" s="10">
        <v>3</v>
      </c>
      <c r="Z194" s="10">
        <v>0</v>
      </c>
      <c r="AA194" s="10">
        <v>0</v>
      </c>
      <c r="AB194" s="63" t="s">
        <v>47</v>
      </c>
      <c r="AC194" s="82" t="s">
        <v>31</v>
      </c>
      <c r="AD194" s="83"/>
      <c r="AE194" s="83"/>
      <c r="AF194" s="83"/>
      <c r="AG194" s="14">
        <v>3700</v>
      </c>
      <c r="AH194" s="14">
        <v>1800</v>
      </c>
      <c r="AI194" s="14">
        <v>1600</v>
      </c>
      <c r="AJ194" s="14">
        <v>1700</v>
      </c>
      <c r="AK194" s="14">
        <v>1700</v>
      </c>
      <c r="AL194" s="14">
        <v>1700</v>
      </c>
      <c r="AM194" s="16">
        <f>AG194+AH194+AI194+AJ194+AK194+AL194</f>
        <v>12200</v>
      </c>
    </row>
    <row r="195" spans="1:39" s="4" customFormat="1" ht="31.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>
        <v>0</v>
      </c>
      <c r="S195" s="10">
        <v>5</v>
      </c>
      <c r="T195" s="10">
        <v>4</v>
      </c>
      <c r="U195" s="10">
        <v>4</v>
      </c>
      <c r="V195" s="10">
        <v>1</v>
      </c>
      <c r="W195" s="10">
        <v>1</v>
      </c>
      <c r="X195" s="10">
        <v>0</v>
      </c>
      <c r="Y195" s="10">
        <v>3</v>
      </c>
      <c r="Z195" s="10">
        <v>0</v>
      </c>
      <c r="AA195" s="10">
        <v>1</v>
      </c>
      <c r="AB195" s="86" t="s">
        <v>221</v>
      </c>
      <c r="AC195" s="12" t="s">
        <v>49</v>
      </c>
      <c r="AD195" s="13"/>
      <c r="AE195" s="13"/>
      <c r="AF195" s="13"/>
      <c r="AG195" s="66">
        <v>893</v>
      </c>
      <c r="AH195" s="66">
        <v>893</v>
      </c>
      <c r="AI195" s="66">
        <v>893</v>
      </c>
      <c r="AJ195" s="66">
        <v>893</v>
      </c>
      <c r="AK195" s="66">
        <v>893</v>
      </c>
      <c r="AL195" s="66">
        <v>893</v>
      </c>
      <c r="AM195" s="16"/>
    </row>
    <row r="196" spans="1:39" s="4" customFormat="1" ht="31.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>
        <v>0</v>
      </c>
      <c r="S196" s="10">
        <v>5</v>
      </c>
      <c r="T196" s="10">
        <v>4</v>
      </c>
      <c r="U196" s="10">
        <v>4</v>
      </c>
      <c r="V196" s="10">
        <v>2</v>
      </c>
      <c r="W196" s="10">
        <v>0</v>
      </c>
      <c r="X196" s="10">
        <v>0</v>
      </c>
      <c r="Y196" s="10">
        <v>0</v>
      </c>
      <c r="Z196" s="10">
        <v>0</v>
      </c>
      <c r="AA196" s="79">
        <v>0</v>
      </c>
      <c r="AB196" s="59" t="s">
        <v>223</v>
      </c>
      <c r="AC196" s="12" t="s">
        <v>31</v>
      </c>
      <c r="AD196" s="13" t="e">
        <f>#REF!+#REF!+AD198+#REF!</f>
        <v>#REF!</v>
      </c>
      <c r="AE196" s="13" t="e">
        <f>#REF!+#REF!+AE198+#REF!</f>
        <v>#REF!</v>
      </c>
      <c r="AF196" s="13" t="e">
        <f>#REF!+#REF!+AF198+#REF!</f>
        <v>#REF!</v>
      </c>
      <c r="AG196" s="60">
        <f>AG198+AG204+AG279+AG282+AG286</f>
        <v>14570</v>
      </c>
      <c r="AH196" s="60">
        <f>AH198+AH204+AH279++AH282+AH286</f>
        <v>8000</v>
      </c>
      <c r="AI196" s="60">
        <f>AI198+AI204+AI279+AI282+AI286</f>
        <v>7100</v>
      </c>
      <c r="AJ196" s="60">
        <f>AJ198+AJ204+AJ279+AJ282+AJ286</f>
        <v>5800</v>
      </c>
      <c r="AK196" s="60">
        <f>AK198+AK204+AK279+AK282+AK286</f>
        <v>5800</v>
      </c>
      <c r="AL196" s="60">
        <f>AL198+AL204+AL279+AL282+AL286</f>
        <v>5800</v>
      </c>
      <c r="AM196" s="16">
        <f>AG196+AH196+AI196+AJ196+AK196+AL196</f>
        <v>47070</v>
      </c>
    </row>
    <row r="197" spans="1:39" s="4" customFormat="1" ht="33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>
        <v>0</v>
      </c>
      <c r="S197" s="10">
        <v>5</v>
      </c>
      <c r="T197" s="10">
        <v>4</v>
      </c>
      <c r="U197" s="10">
        <v>4</v>
      </c>
      <c r="V197" s="10">
        <v>2</v>
      </c>
      <c r="W197" s="10">
        <v>0</v>
      </c>
      <c r="X197" s="10">
        <v>0</v>
      </c>
      <c r="Y197" s="10">
        <v>0</v>
      </c>
      <c r="Z197" s="10">
        <v>0</v>
      </c>
      <c r="AA197" s="10">
        <v>1</v>
      </c>
      <c r="AB197" s="11" t="s">
        <v>225</v>
      </c>
      <c r="AC197" s="12" t="s">
        <v>34</v>
      </c>
      <c r="AD197" s="13"/>
      <c r="AE197" s="13"/>
      <c r="AF197" s="13"/>
      <c r="AG197" s="66">
        <v>100</v>
      </c>
      <c r="AH197" s="66">
        <v>100</v>
      </c>
      <c r="AI197" s="66">
        <v>100</v>
      </c>
      <c r="AJ197" s="66">
        <v>100</v>
      </c>
      <c r="AK197" s="66">
        <v>100</v>
      </c>
      <c r="AL197" s="66">
        <v>100</v>
      </c>
      <c r="AM197" s="67"/>
    </row>
    <row r="198" spans="1:39" s="4" customFormat="1" ht="38.25" customHeight="1" x14ac:dyDescent="0.25">
      <c r="A198" s="72">
        <v>8</v>
      </c>
      <c r="B198" s="72">
        <v>0</v>
      </c>
      <c r="C198" s="72">
        <v>2</v>
      </c>
      <c r="D198" s="72">
        <v>0</v>
      </c>
      <c r="E198" s="72">
        <v>5</v>
      </c>
      <c r="F198" s="72">
        <v>0</v>
      </c>
      <c r="G198" s="72">
        <v>3</v>
      </c>
      <c r="H198" s="72">
        <v>0</v>
      </c>
      <c r="I198" s="72">
        <v>5</v>
      </c>
      <c r="J198" s="72">
        <v>4</v>
      </c>
      <c r="K198" s="72">
        <v>0</v>
      </c>
      <c r="L198" s="72">
        <v>2</v>
      </c>
      <c r="M198" s="72">
        <v>2</v>
      </c>
      <c r="N198" s="72">
        <v>0</v>
      </c>
      <c r="O198" s="72">
        <v>0</v>
      </c>
      <c r="P198" s="72">
        <v>6</v>
      </c>
      <c r="Q198" s="72">
        <v>0</v>
      </c>
      <c r="R198" s="10">
        <v>0</v>
      </c>
      <c r="S198" s="10">
        <v>5</v>
      </c>
      <c r="T198" s="10">
        <v>4</v>
      </c>
      <c r="U198" s="10">
        <v>4</v>
      </c>
      <c r="V198" s="10">
        <v>2</v>
      </c>
      <c r="W198" s="10">
        <v>2</v>
      </c>
      <c r="X198" s="10">
        <v>0</v>
      </c>
      <c r="Y198" s="143">
        <v>1</v>
      </c>
      <c r="Z198" s="10">
        <v>0</v>
      </c>
      <c r="AA198" s="10">
        <v>0</v>
      </c>
      <c r="AB198" s="54" t="s">
        <v>227</v>
      </c>
      <c r="AC198" s="12" t="s">
        <v>228</v>
      </c>
      <c r="AD198" s="13">
        <f>AD199+AD200+AD201+AD202</f>
        <v>200</v>
      </c>
      <c r="AE198" s="13">
        <f>AE199+AE200+AE201+AE202</f>
        <v>200</v>
      </c>
      <c r="AF198" s="13">
        <f>AF199+AF200+AF201+AF202</f>
        <v>200</v>
      </c>
      <c r="AG198" s="14">
        <v>7070</v>
      </c>
      <c r="AH198" s="14">
        <v>5600</v>
      </c>
      <c r="AI198" s="14">
        <v>5100</v>
      </c>
      <c r="AJ198" s="14">
        <v>4300</v>
      </c>
      <c r="AK198" s="14">
        <v>4300</v>
      </c>
      <c r="AL198" s="14">
        <v>4300</v>
      </c>
      <c r="AM198" s="16">
        <f t="shared" ref="AM198:AM229" si="16">AG198+AH198+AI198+AJ198+AK198+AL198</f>
        <v>30670</v>
      </c>
    </row>
    <row r="199" spans="1:39" s="4" customFormat="1" ht="19.5" hidden="1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>
        <v>0</v>
      </c>
      <c r="S199" s="10">
        <v>5</v>
      </c>
      <c r="T199" s="10">
        <v>4</v>
      </c>
      <c r="U199" s="10">
        <v>0</v>
      </c>
      <c r="V199" s="10">
        <v>2</v>
      </c>
      <c r="W199" s="10">
        <v>0</v>
      </c>
      <c r="X199" s="10">
        <v>0</v>
      </c>
      <c r="Y199" s="143">
        <v>2</v>
      </c>
      <c r="Z199" s="10">
        <v>0</v>
      </c>
      <c r="AA199" s="10">
        <v>0</v>
      </c>
      <c r="AB199" s="68" t="s">
        <v>61</v>
      </c>
      <c r="AC199" s="12" t="s">
        <v>31</v>
      </c>
      <c r="AD199" s="13"/>
      <c r="AE199" s="13"/>
      <c r="AF199" s="13"/>
      <c r="AG199" s="14"/>
      <c r="AH199" s="14"/>
      <c r="AI199" s="14"/>
      <c r="AJ199" s="14"/>
      <c r="AK199" s="15"/>
      <c r="AL199" s="15"/>
      <c r="AM199" s="16">
        <f t="shared" si="16"/>
        <v>0</v>
      </c>
    </row>
    <row r="200" spans="1:39" s="4" customFormat="1" ht="19.5" hidden="1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>
        <v>0</v>
      </c>
      <c r="S200" s="10">
        <v>5</v>
      </c>
      <c r="T200" s="10">
        <v>4</v>
      </c>
      <c r="U200" s="10">
        <v>0</v>
      </c>
      <c r="V200" s="10">
        <v>2</v>
      </c>
      <c r="W200" s="10">
        <v>0</v>
      </c>
      <c r="X200" s="10">
        <v>0</v>
      </c>
      <c r="Y200" s="143">
        <v>2</v>
      </c>
      <c r="Z200" s="10">
        <v>0</v>
      </c>
      <c r="AA200" s="10">
        <v>0</v>
      </c>
      <c r="AB200" s="68" t="s">
        <v>62</v>
      </c>
      <c r="AC200" s="12" t="s">
        <v>31</v>
      </c>
      <c r="AD200" s="13"/>
      <c r="AE200" s="13"/>
      <c r="AF200" s="13"/>
      <c r="AG200" s="14"/>
      <c r="AH200" s="14"/>
      <c r="AI200" s="14"/>
      <c r="AJ200" s="14"/>
      <c r="AK200" s="15"/>
      <c r="AL200" s="15"/>
      <c r="AM200" s="16">
        <f t="shared" si="16"/>
        <v>0</v>
      </c>
    </row>
    <row r="201" spans="1:39" s="4" customFormat="1" ht="33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>
        <v>0</v>
      </c>
      <c r="S201" s="10">
        <v>5</v>
      </c>
      <c r="T201" s="10">
        <v>4</v>
      </c>
      <c r="U201" s="10">
        <v>4</v>
      </c>
      <c r="V201" s="10">
        <v>2</v>
      </c>
      <c r="W201" s="10">
        <v>2</v>
      </c>
      <c r="X201" s="10">
        <v>0</v>
      </c>
      <c r="Y201" s="143">
        <v>1</v>
      </c>
      <c r="Z201" s="10">
        <v>0</v>
      </c>
      <c r="AA201" s="10">
        <v>0</v>
      </c>
      <c r="AB201" s="68" t="s">
        <v>47</v>
      </c>
      <c r="AC201" s="12" t="s">
        <v>31</v>
      </c>
      <c r="AD201" s="13">
        <v>200</v>
      </c>
      <c r="AE201" s="13">
        <v>200</v>
      </c>
      <c r="AF201" s="13">
        <v>200</v>
      </c>
      <c r="AG201" s="14">
        <v>7070</v>
      </c>
      <c r="AH201" s="14">
        <v>5600</v>
      </c>
      <c r="AI201" s="14">
        <v>5100</v>
      </c>
      <c r="AJ201" s="14">
        <v>4300</v>
      </c>
      <c r="AK201" s="14">
        <v>4300</v>
      </c>
      <c r="AL201" s="14">
        <v>4300</v>
      </c>
      <c r="AM201" s="16">
        <f t="shared" si="16"/>
        <v>30670</v>
      </c>
    </row>
    <row r="202" spans="1:39" s="4" customFormat="1" ht="19.5" hidden="1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43"/>
      <c r="Z202" s="10"/>
      <c r="AA202" s="10"/>
      <c r="AB202" s="68" t="s">
        <v>63</v>
      </c>
      <c r="AC202" s="12" t="s">
        <v>31</v>
      </c>
      <c r="AD202" s="13"/>
      <c r="AE202" s="13"/>
      <c r="AF202" s="13"/>
      <c r="AG202" s="14"/>
      <c r="AH202" s="14"/>
      <c r="AI202" s="14"/>
      <c r="AJ202" s="14"/>
      <c r="AK202" s="15"/>
      <c r="AL202" s="15"/>
      <c r="AM202" s="16">
        <f t="shared" si="16"/>
        <v>0</v>
      </c>
    </row>
    <row r="203" spans="1:39" s="4" customFormat="1" ht="48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>
        <v>0</v>
      </c>
      <c r="S203" s="10">
        <v>5</v>
      </c>
      <c r="T203" s="10">
        <v>4</v>
      </c>
      <c r="U203" s="10">
        <v>4</v>
      </c>
      <c r="V203" s="10">
        <v>2</v>
      </c>
      <c r="W203" s="10">
        <v>2</v>
      </c>
      <c r="X203" s="10">
        <v>0</v>
      </c>
      <c r="Y203" s="143">
        <v>1</v>
      </c>
      <c r="Z203" s="10">
        <v>0</v>
      </c>
      <c r="AA203" s="10">
        <v>1</v>
      </c>
      <c r="AB203" s="11" t="s">
        <v>234</v>
      </c>
      <c r="AC203" s="12" t="s">
        <v>49</v>
      </c>
      <c r="AD203" s="13"/>
      <c r="AE203" s="13"/>
      <c r="AF203" s="13"/>
      <c r="AG203" s="65">
        <v>1</v>
      </c>
      <c r="AH203" s="65">
        <v>1</v>
      </c>
      <c r="AI203" s="65">
        <v>1</v>
      </c>
      <c r="AJ203" s="65">
        <v>1</v>
      </c>
      <c r="AK203" s="66">
        <v>1</v>
      </c>
      <c r="AL203" s="66">
        <v>1</v>
      </c>
      <c r="AM203" s="66">
        <f t="shared" si="16"/>
        <v>6</v>
      </c>
    </row>
    <row r="204" spans="1:39" s="4" customFormat="1" ht="56.25" customHeight="1" x14ac:dyDescent="0.25">
      <c r="A204" s="72">
        <v>8</v>
      </c>
      <c r="B204" s="72">
        <v>0</v>
      </c>
      <c r="C204" s="72">
        <v>2</v>
      </c>
      <c r="D204" s="72">
        <v>0</v>
      </c>
      <c r="E204" s="72">
        <v>5</v>
      </c>
      <c r="F204" s="72">
        <v>0</v>
      </c>
      <c r="G204" s="72">
        <v>3</v>
      </c>
      <c r="H204" s="72">
        <v>0</v>
      </c>
      <c r="I204" s="72">
        <v>5</v>
      </c>
      <c r="J204" s="72">
        <v>4</v>
      </c>
      <c r="K204" s="72">
        <v>0</v>
      </c>
      <c r="L204" s="72">
        <v>2</v>
      </c>
      <c r="M204" s="72">
        <v>2</v>
      </c>
      <c r="N204" s="72">
        <v>0</v>
      </c>
      <c r="O204" s="72">
        <v>0</v>
      </c>
      <c r="P204" s="72">
        <v>7</v>
      </c>
      <c r="Q204" s="72">
        <v>0</v>
      </c>
      <c r="R204" s="10">
        <v>0</v>
      </c>
      <c r="S204" s="10">
        <v>5</v>
      </c>
      <c r="T204" s="10">
        <v>4</v>
      </c>
      <c r="U204" s="10">
        <v>4</v>
      </c>
      <c r="V204" s="10">
        <v>2</v>
      </c>
      <c r="W204" s="10">
        <v>2</v>
      </c>
      <c r="X204" s="10">
        <v>0</v>
      </c>
      <c r="Y204" s="79">
        <v>2</v>
      </c>
      <c r="Z204" s="10">
        <v>0</v>
      </c>
      <c r="AA204" s="10">
        <v>0</v>
      </c>
      <c r="AB204" s="146" t="s">
        <v>235</v>
      </c>
      <c r="AC204" s="12" t="s">
        <v>228</v>
      </c>
      <c r="AD204" s="13" t="e">
        <f>AD205+AD206+#REF!+#REF!</f>
        <v>#REF!</v>
      </c>
      <c r="AE204" s="13" t="e">
        <f>AE205+AE206+#REF!+#REF!</f>
        <v>#REF!</v>
      </c>
      <c r="AF204" s="13" t="e">
        <f>AF205+AF206+#REF!+#REF!</f>
        <v>#REF!</v>
      </c>
      <c r="AG204" s="255">
        <v>1977.5</v>
      </c>
      <c r="AH204" s="14">
        <v>100</v>
      </c>
      <c r="AI204" s="14">
        <v>100</v>
      </c>
      <c r="AJ204" s="14">
        <v>100</v>
      </c>
      <c r="AK204" s="14">
        <v>100</v>
      </c>
      <c r="AL204" s="14">
        <v>100</v>
      </c>
      <c r="AM204" s="16">
        <f t="shared" si="16"/>
        <v>2477.5</v>
      </c>
    </row>
    <row r="205" spans="1:39" s="4" customFormat="1" ht="22.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>
        <v>0</v>
      </c>
      <c r="S205" s="10">
        <v>5</v>
      </c>
      <c r="T205" s="10">
        <v>4</v>
      </c>
      <c r="U205" s="10">
        <v>4</v>
      </c>
      <c r="V205" s="10">
        <v>2</v>
      </c>
      <c r="W205" s="10">
        <v>2</v>
      </c>
      <c r="X205" s="10">
        <v>0</v>
      </c>
      <c r="Y205" s="79">
        <v>2</v>
      </c>
      <c r="Z205" s="10">
        <v>0</v>
      </c>
      <c r="AA205" s="10">
        <v>0</v>
      </c>
      <c r="AB205" s="68" t="s">
        <v>47</v>
      </c>
      <c r="AC205" s="12" t="s">
        <v>31</v>
      </c>
      <c r="AD205" s="13">
        <v>200</v>
      </c>
      <c r="AE205" s="13">
        <v>200</v>
      </c>
      <c r="AF205" s="13">
        <v>200</v>
      </c>
      <c r="AG205" s="255">
        <v>1977.5</v>
      </c>
      <c r="AH205" s="14">
        <v>100</v>
      </c>
      <c r="AI205" s="14">
        <v>100</v>
      </c>
      <c r="AJ205" s="14">
        <v>100</v>
      </c>
      <c r="AK205" s="14">
        <v>100</v>
      </c>
      <c r="AL205" s="14">
        <v>100</v>
      </c>
      <c r="AM205" s="16">
        <f t="shared" si="16"/>
        <v>2477.5</v>
      </c>
    </row>
    <row r="206" spans="1:39" s="4" customFormat="1" ht="38.2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>
        <v>0</v>
      </c>
      <c r="S206" s="10">
        <v>5</v>
      </c>
      <c r="T206" s="10">
        <v>4</v>
      </c>
      <c r="U206" s="10">
        <v>4</v>
      </c>
      <c r="V206" s="10">
        <v>2</v>
      </c>
      <c r="W206" s="10">
        <v>2</v>
      </c>
      <c r="X206" s="10">
        <v>0</v>
      </c>
      <c r="Y206" s="79">
        <v>2</v>
      </c>
      <c r="Z206" s="10">
        <v>0</v>
      </c>
      <c r="AA206" s="10">
        <v>1</v>
      </c>
      <c r="AB206" s="11" t="s">
        <v>236</v>
      </c>
      <c r="AC206" s="12" t="s">
        <v>49</v>
      </c>
      <c r="AD206" s="13"/>
      <c r="AE206" s="13"/>
      <c r="AF206" s="13"/>
      <c r="AG206" s="65">
        <v>1</v>
      </c>
      <c r="AH206" s="65">
        <v>1</v>
      </c>
      <c r="AI206" s="65">
        <v>1</v>
      </c>
      <c r="AJ206" s="65">
        <v>1</v>
      </c>
      <c r="AK206" s="66">
        <v>1</v>
      </c>
      <c r="AL206" s="66">
        <v>1</v>
      </c>
      <c r="AM206" s="67">
        <f t="shared" si="16"/>
        <v>6</v>
      </c>
    </row>
    <row r="207" spans="1:39" s="4" customFormat="1" ht="15.75" hidden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>
        <v>0</v>
      </c>
      <c r="S207" s="10">
        <v>5</v>
      </c>
      <c r="T207" s="10">
        <v>4</v>
      </c>
      <c r="U207" s="10">
        <v>0</v>
      </c>
      <c r="V207" s="10">
        <v>2</v>
      </c>
      <c r="W207" s="10">
        <v>0</v>
      </c>
      <c r="X207" s="10">
        <v>0</v>
      </c>
      <c r="Y207" s="10">
        <v>4</v>
      </c>
      <c r="Z207" s="10">
        <v>0</v>
      </c>
      <c r="AA207" s="10">
        <v>1</v>
      </c>
      <c r="AB207" s="11"/>
      <c r="AC207" s="12"/>
      <c r="AD207" s="13"/>
      <c r="AE207" s="13"/>
      <c r="AF207" s="13"/>
      <c r="AG207" s="14"/>
      <c r="AH207" s="14"/>
      <c r="AI207" s="14"/>
      <c r="AJ207" s="14"/>
      <c r="AK207" s="15"/>
      <c r="AL207" s="15"/>
      <c r="AM207" s="16">
        <f t="shared" si="16"/>
        <v>0</v>
      </c>
    </row>
    <row r="208" spans="1:39" s="4" customFormat="1" ht="15.75" hidden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>
        <v>0</v>
      </c>
      <c r="S208" s="10">
        <v>5</v>
      </c>
      <c r="T208" s="10">
        <v>4</v>
      </c>
      <c r="U208" s="10">
        <v>0</v>
      </c>
      <c r="V208" s="10">
        <v>2</v>
      </c>
      <c r="W208" s="10">
        <v>0</v>
      </c>
      <c r="X208" s="10">
        <v>0</v>
      </c>
      <c r="Y208" s="10">
        <v>4</v>
      </c>
      <c r="Z208" s="10">
        <v>0</v>
      </c>
      <c r="AA208" s="10">
        <v>1</v>
      </c>
      <c r="AB208" s="11"/>
      <c r="AC208" s="12"/>
      <c r="AD208" s="13"/>
      <c r="AE208" s="13"/>
      <c r="AF208" s="13"/>
      <c r="AG208" s="14"/>
      <c r="AH208" s="14"/>
      <c r="AI208" s="14"/>
      <c r="AJ208" s="14"/>
      <c r="AK208" s="15"/>
      <c r="AL208" s="15"/>
      <c r="AM208" s="16">
        <f t="shared" si="16"/>
        <v>0</v>
      </c>
    </row>
    <row r="209" spans="1:39" s="4" customFormat="1" ht="15.75" hidden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>
        <v>0</v>
      </c>
      <c r="S209" s="10">
        <v>5</v>
      </c>
      <c r="T209" s="10">
        <v>4</v>
      </c>
      <c r="U209" s="10">
        <v>0</v>
      </c>
      <c r="V209" s="10">
        <v>2</v>
      </c>
      <c r="W209" s="10">
        <v>0</v>
      </c>
      <c r="X209" s="10">
        <v>0</v>
      </c>
      <c r="Y209" s="10">
        <v>4</v>
      </c>
      <c r="Z209" s="10">
        <v>0</v>
      </c>
      <c r="AA209" s="10">
        <v>1</v>
      </c>
      <c r="AB209" s="11"/>
      <c r="AC209" s="12"/>
      <c r="AD209" s="13"/>
      <c r="AE209" s="13"/>
      <c r="AF209" s="13"/>
      <c r="AG209" s="14"/>
      <c r="AH209" s="14"/>
      <c r="AI209" s="14"/>
      <c r="AJ209" s="14"/>
      <c r="AK209" s="15"/>
      <c r="AL209" s="15"/>
      <c r="AM209" s="16">
        <f t="shared" si="16"/>
        <v>0</v>
      </c>
    </row>
    <row r="210" spans="1:39" s="4" customFormat="1" ht="15.75" hidden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>
        <v>0</v>
      </c>
      <c r="S210" s="10">
        <v>5</v>
      </c>
      <c r="T210" s="10">
        <v>4</v>
      </c>
      <c r="U210" s="10">
        <v>0</v>
      </c>
      <c r="V210" s="10">
        <v>2</v>
      </c>
      <c r="W210" s="10">
        <v>0</v>
      </c>
      <c r="X210" s="10">
        <v>0</v>
      </c>
      <c r="Y210" s="10">
        <v>4</v>
      </c>
      <c r="Z210" s="10">
        <v>0</v>
      </c>
      <c r="AA210" s="10">
        <v>1</v>
      </c>
      <c r="AB210" s="11"/>
      <c r="AC210" s="12"/>
      <c r="AD210" s="13"/>
      <c r="AE210" s="13"/>
      <c r="AF210" s="13"/>
      <c r="AG210" s="14"/>
      <c r="AH210" s="14"/>
      <c r="AI210" s="14"/>
      <c r="AJ210" s="14"/>
      <c r="AK210" s="15"/>
      <c r="AL210" s="15"/>
      <c r="AM210" s="16">
        <f t="shared" si="16"/>
        <v>0</v>
      </c>
    </row>
    <row r="211" spans="1:39" s="4" customFormat="1" ht="15.75" hidden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>
        <v>0</v>
      </c>
      <c r="S211" s="10">
        <v>5</v>
      </c>
      <c r="T211" s="10">
        <v>4</v>
      </c>
      <c r="U211" s="10">
        <v>0</v>
      </c>
      <c r="V211" s="10">
        <v>2</v>
      </c>
      <c r="W211" s="10">
        <v>0</v>
      </c>
      <c r="X211" s="10">
        <v>0</v>
      </c>
      <c r="Y211" s="10">
        <v>4</v>
      </c>
      <c r="Z211" s="10">
        <v>0</v>
      </c>
      <c r="AA211" s="10">
        <v>1</v>
      </c>
      <c r="AB211" s="11"/>
      <c r="AC211" s="12"/>
      <c r="AD211" s="13"/>
      <c r="AE211" s="13"/>
      <c r="AF211" s="13"/>
      <c r="AG211" s="14"/>
      <c r="AH211" s="14"/>
      <c r="AI211" s="14"/>
      <c r="AJ211" s="14"/>
      <c r="AK211" s="15"/>
      <c r="AL211" s="15"/>
      <c r="AM211" s="16">
        <f t="shared" si="16"/>
        <v>0</v>
      </c>
    </row>
    <row r="212" spans="1:39" s="4" customFormat="1" ht="15.75" hidden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>
        <v>0</v>
      </c>
      <c r="S212" s="10">
        <v>5</v>
      </c>
      <c r="T212" s="10">
        <v>4</v>
      </c>
      <c r="U212" s="10">
        <v>0</v>
      </c>
      <c r="V212" s="10">
        <v>2</v>
      </c>
      <c r="W212" s="10">
        <v>0</v>
      </c>
      <c r="X212" s="10">
        <v>0</v>
      </c>
      <c r="Y212" s="10">
        <v>4</v>
      </c>
      <c r="Z212" s="10">
        <v>0</v>
      </c>
      <c r="AA212" s="10">
        <v>1</v>
      </c>
      <c r="AB212" s="11"/>
      <c r="AC212" s="12"/>
      <c r="AD212" s="13"/>
      <c r="AE212" s="13"/>
      <c r="AF212" s="13"/>
      <c r="AG212" s="14"/>
      <c r="AH212" s="14"/>
      <c r="AI212" s="14"/>
      <c r="AJ212" s="14"/>
      <c r="AK212" s="15"/>
      <c r="AL212" s="15"/>
      <c r="AM212" s="16">
        <f t="shared" si="16"/>
        <v>0</v>
      </c>
    </row>
    <row r="213" spans="1:39" s="4" customFormat="1" ht="15.75" hidden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>
        <v>0</v>
      </c>
      <c r="S213" s="10">
        <v>5</v>
      </c>
      <c r="T213" s="10">
        <v>4</v>
      </c>
      <c r="U213" s="10">
        <v>0</v>
      </c>
      <c r="V213" s="10">
        <v>2</v>
      </c>
      <c r="W213" s="10">
        <v>0</v>
      </c>
      <c r="X213" s="10">
        <v>0</v>
      </c>
      <c r="Y213" s="10">
        <v>4</v>
      </c>
      <c r="Z213" s="10">
        <v>0</v>
      </c>
      <c r="AA213" s="10">
        <v>1</v>
      </c>
      <c r="AB213" s="11"/>
      <c r="AC213" s="12"/>
      <c r="AD213" s="13"/>
      <c r="AE213" s="13"/>
      <c r="AF213" s="13"/>
      <c r="AG213" s="14"/>
      <c r="AH213" s="14"/>
      <c r="AI213" s="14"/>
      <c r="AJ213" s="14"/>
      <c r="AK213" s="15"/>
      <c r="AL213" s="15"/>
      <c r="AM213" s="16">
        <f t="shared" si="16"/>
        <v>0</v>
      </c>
    </row>
    <row r="214" spans="1:39" s="4" customFormat="1" ht="15.75" hidden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>
        <v>0</v>
      </c>
      <c r="S214" s="10">
        <v>5</v>
      </c>
      <c r="T214" s="10">
        <v>4</v>
      </c>
      <c r="U214" s="10">
        <v>0</v>
      </c>
      <c r="V214" s="10">
        <v>2</v>
      </c>
      <c r="W214" s="10">
        <v>0</v>
      </c>
      <c r="X214" s="10">
        <v>0</v>
      </c>
      <c r="Y214" s="10">
        <v>4</v>
      </c>
      <c r="Z214" s="10">
        <v>0</v>
      </c>
      <c r="AA214" s="10">
        <v>1</v>
      </c>
      <c r="AB214" s="11"/>
      <c r="AC214" s="12"/>
      <c r="AD214" s="13"/>
      <c r="AE214" s="13"/>
      <c r="AF214" s="13"/>
      <c r="AG214" s="14"/>
      <c r="AH214" s="14"/>
      <c r="AI214" s="14"/>
      <c r="AJ214" s="14"/>
      <c r="AK214" s="15"/>
      <c r="AL214" s="15"/>
      <c r="AM214" s="16">
        <f t="shared" si="16"/>
        <v>0</v>
      </c>
    </row>
    <row r="215" spans="1:39" s="4" customFormat="1" ht="15.75" hidden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>
        <v>0</v>
      </c>
      <c r="S215" s="10">
        <v>5</v>
      </c>
      <c r="T215" s="10">
        <v>4</v>
      </c>
      <c r="U215" s="10">
        <v>0</v>
      </c>
      <c r="V215" s="10">
        <v>2</v>
      </c>
      <c r="W215" s="10">
        <v>0</v>
      </c>
      <c r="X215" s="10">
        <v>0</v>
      </c>
      <c r="Y215" s="10">
        <v>4</v>
      </c>
      <c r="Z215" s="10">
        <v>0</v>
      </c>
      <c r="AA215" s="10">
        <v>1</v>
      </c>
      <c r="AB215" s="11"/>
      <c r="AC215" s="12"/>
      <c r="AD215" s="13"/>
      <c r="AE215" s="13"/>
      <c r="AF215" s="13"/>
      <c r="AG215" s="14"/>
      <c r="AH215" s="14"/>
      <c r="AI215" s="14"/>
      <c r="AJ215" s="14"/>
      <c r="AK215" s="15"/>
      <c r="AL215" s="15"/>
      <c r="AM215" s="16">
        <f t="shared" si="16"/>
        <v>0</v>
      </c>
    </row>
    <row r="216" spans="1:39" s="4" customFormat="1" ht="15.75" hidden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>
        <v>0</v>
      </c>
      <c r="S216" s="10">
        <v>5</v>
      </c>
      <c r="T216" s="10">
        <v>4</v>
      </c>
      <c r="U216" s="10">
        <v>0</v>
      </c>
      <c r="V216" s="10">
        <v>2</v>
      </c>
      <c r="W216" s="10">
        <v>0</v>
      </c>
      <c r="X216" s="10">
        <v>0</v>
      </c>
      <c r="Y216" s="10">
        <v>4</v>
      </c>
      <c r="Z216" s="10">
        <v>0</v>
      </c>
      <c r="AA216" s="10">
        <v>1</v>
      </c>
      <c r="AB216" s="11"/>
      <c r="AC216" s="12"/>
      <c r="AD216" s="13"/>
      <c r="AE216" s="13"/>
      <c r="AF216" s="13"/>
      <c r="AG216" s="14"/>
      <c r="AH216" s="14"/>
      <c r="AI216" s="14"/>
      <c r="AJ216" s="14"/>
      <c r="AK216" s="15"/>
      <c r="AL216" s="15"/>
      <c r="AM216" s="16">
        <f t="shared" si="16"/>
        <v>0</v>
      </c>
    </row>
    <row r="217" spans="1:39" s="4" customFormat="1" ht="15.75" hidden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>
        <v>0</v>
      </c>
      <c r="S217" s="10">
        <v>5</v>
      </c>
      <c r="T217" s="10">
        <v>4</v>
      </c>
      <c r="U217" s="10">
        <v>0</v>
      </c>
      <c r="V217" s="10">
        <v>2</v>
      </c>
      <c r="W217" s="10">
        <v>0</v>
      </c>
      <c r="X217" s="10">
        <v>0</v>
      </c>
      <c r="Y217" s="10">
        <v>4</v>
      </c>
      <c r="Z217" s="10">
        <v>0</v>
      </c>
      <c r="AA217" s="10">
        <v>1</v>
      </c>
      <c r="AB217" s="11"/>
      <c r="AC217" s="12"/>
      <c r="AD217" s="13"/>
      <c r="AE217" s="13"/>
      <c r="AF217" s="13"/>
      <c r="AG217" s="14"/>
      <c r="AH217" s="14"/>
      <c r="AI217" s="14"/>
      <c r="AJ217" s="14"/>
      <c r="AK217" s="15"/>
      <c r="AL217" s="15"/>
      <c r="AM217" s="16">
        <f t="shared" si="16"/>
        <v>0</v>
      </c>
    </row>
    <row r="218" spans="1:39" s="4" customFormat="1" ht="15.75" hidden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>
        <v>0</v>
      </c>
      <c r="S218" s="10">
        <v>5</v>
      </c>
      <c r="T218" s="10">
        <v>4</v>
      </c>
      <c r="U218" s="10">
        <v>0</v>
      </c>
      <c r="V218" s="10">
        <v>2</v>
      </c>
      <c r="W218" s="10">
        <v>0</v>
      </c>
      <c r="X218" s="10">
        <v>0</v>
      </c>
      <c r="Y218" s="10">
        <v>4</v>
      </c>
      <c r="Z218" s="10">
        <v>0</v>
      </c>
      <c r="AA218" s="10">
        <v>1</v>
      </c>
      <c r="AB218" s="11"/>
      <c r="AC218" s="12"/>
      <c r="AD218" s="13"/>
      <c r="AE218" s="13"/>
      <c r="AF218" s="13"/>
      <c r="AG218" s="14"/>
      <c r="AH218" s="14"/>
      <c r="AI218" s="14"/>
      <c r="AJ218" s="14"/>
      <c r="AK218" s="15"/>
      <c r="AL218" s="15"/>
      <c r="AM218" s="16">
        <f t="shared" si="16"/>
        <v>0</v>
      </c>
    </row>
    <row r="219" spans="1:39" s="4" customFormat="1" ht="15.75" hidden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>
        <v>0</v>
      </c>
      <c r="S219" s="10">
        <v>5</v>
      </c>
      <c r="T219" s="10">
        <v>4</v>
      </c>
      <c r="U219" s="10">
        <v>0</v>
      </c>
      <c r="V219" s="10">
        <v>2</v>
      </c>
      <c r="W219" s="10">
        <v>0</v>
      </c>
      <c r="X219" s="10">
        <v>0</v>
      </c>
      <c r="Y219" s="10">
        <v>4</v>
      </c>
      <c r="Z219" s="10">
        <v>0</v>
      </c>
      <c r="AA219" s="10">
        <v>1</v>
      </c>
      <c r="AB219" s="11"/>
      <c r="AC219" s="12"/>
      <c r="AD219" s="13"/>
      <c r="AE219" s="13"/>
      <c r="AF219" s="13"/>
      <c r="AG219" s="14"/>
      <c r="AH219" s="14"/>
      <c r="AI219" s="14"/>
      <c r="AJ219" s="14"/>
      <c r="AK219" s="15"/>
      <c r="AL219" s="15"/>
      <c r="AM219" s="16">
        <f t="shared" si="16"/>
        <v>0</v>
      </c>
    </row>
    <row r="220" spans="1:39" s="4" customFormat="1" ht="15.75" hidden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>
        <v>0</v>
      </c>
      <c r="S220" s="10">
        <v>5</v>
      </c>
      <c r="T220" s="10">
        <v>4</v>
      </c>
      <c r="U220" s="10">
        <v>0</v>
      </c>
      <c r="V220" s="10">
        <v>2</v>
      </c>
      <c r="W220" s="10">
        <v>0</v>
      </c>
      <c r="X220" s="10">
        <v>0</v>
      </c>
      <c r="Y220" s="10">
        <v>4</v>
      </c>
      <c r="Z220" s="10">
        <v>0</v>
      </c>
      <c r="AA220" s="10">
        <v>1</v>
      </c>
      <c r="AB220" s="11"/>
      <c r="AC220" s="12"/>
      <c r="AD220" s="13"/>
      <c r="AE220" s="13"/>
      <c r="AF220" s="13"/>
      <c r="AG220" s="14"/>
      <c r="AH220" s="14"/>
      <c r="AI220" s="14"/>
      <c r="AJ220" s="14"/>
      <c r="AK220" s="15"/>
      <c r="AL220" s="15"/>
      <c r="AM220" s="16">
        <f t="shared" si="16"/>
        <v>0</v>
      </c>
    </row>
    <row r="221" spans="1:39" s="4" customFormat="1" ht="15.75" hidden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>
        <v>0</v>
      </c>
      <c r="S221" s="10">
        <v>5</v>
      </c>
      <c r="T221" s="10">
        <v>4</v>
      </c>
      <c r="U221" s="10">
        <v>0</v>
      </c>
      <c r="V221" s="10">
        <v>2</v>
      </c>
      <c r="W221" s="10">
        <v>0</v>
      </c>
      <c r="X221" s="10">
        <v>0</v>
      </c>
      <c r="Y221" s="10">
        <v>4</v>
      </c>
      <c r="Z221" s="10">
        <v>0</v>
      </c>
      <c r="AA221" s="10">
        <v>1</v>
      </c>
      <c r="AB221" s="11"/>
      <c r="AC221" s="12"/>
      <c r="AD221" s="13"/>
      <c r="AE221" s="13"/>
      <c r="AF221" s="13"/>
      <c r="AG221" s="14"/>
      <c r="AH221" s="14"/>
      <c r="AI221" s="14"/>
      <c r="AJ221" s="14"/>
      <c r="AK221" s="15"/>
      <c r="AL221" s="15"/>
      <c r="AM221" s="16">
        <f t="shared" si="16"/>
        <v>0</v>
      </c>
    </row>
    <row r="222" spans="1:39" s="4" customFormat="1" ht="15.75" hidden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>
        <v>0</v>
      </c>
      <c r="S222" s="10">
        <v>5</v>
      </c>
      <c r="T222" s="10">
        <v>4</v>
      </c>
      <c r="U222" s="10">
        <v>0</v>
      </c>
      <c r="V222" s="10">
        <v>2</v>
      </c>
      <c r="W222" s="10">
        <v>0</v>
      </c>
      <c r="X222" s="10">
        <v>0</v>
      </c>
      <c r="Y222" s="10">
        <v>4</v>
      </c>
      <c r="Z222" s="10">
        <v>0</v>
      </c>
      <c r="AA222" s="10">
        <v>1</v>
      </c>
      <c r="AB222" s="11"/>
      <c r="AC222" s="12"/>
      <c r="AD222" s="13"/>
      <c r="AE222" s="13"/>
      <c r="AF222" s="13"/>
      <c r="AG222" s="14"/>
      <c r="AH222" s="14"/>
      <c r="AI222" s="14"/>
      <c r="AJ222" s="14"/>
      <c r="AK222" s="15"/>
      <c r="AL222" s="15"/>
      <c r="AM222" s="16">
        <f t="shared" si="16"/>
        <v>0</v>
      </c>
    </row>
    <row r="223" spans="1:39" s="4" customFormat="1" ht="15.75" hidden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>
        <v>0</v>
      </c>
      <c r="S223" s="10">
        <v>5</v>
      </c>
      <c r="T223" s="10">
        <v>4</v>
      </c>
      <c r="U223" s="10">
        <v>0</v>
      </c>
      <c r="V223" s="10">
        <v>2</v>
      </c>
      <c r="W223" s="10">
        <v>0</v>
      </c>
      <c r="X223" s="10">
        <v>0</v>
      </c>
      <c r="Y223" s="10">
        <v>4</v>
      </c>
      <c r="Z223" s="10">
        <v>0</v>
      </c>
      <c r="AA223" s="10">
        <v>1</v>
      </c>
      <c r="AB223" s="11"/>
      <c r="AC223" s="12"/>
      <c r="AD223" s="13"/>
      <c r="AE223" s="13"/>
      <c r="AF223" s="13"/>
      <c r="AG223" s="14"/>
      <c r="AH223" s="14"/>
      <c r="AI223" s="14"/>
      <c r="AJ223" s="14"/>
      <c r="AK223" s="15"/>
      <c r="AL223" s="15"/>
      <c r="AM223" s="16">
        <f t="shared" si="16"/>
        <v>0</v>
      </c>
    </row>
    <row r="224" spans="1:39" s="4" customFormat="1" ht="15.75" hidden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>
        <v>0</v>
      </c>
      <c r="S224" s="10">
        <v>5</v>
      </c>
      <c r="T224" s="10">
        <v>4</v>
      </c>
      <c r="U224" s="10">
        <v>0</v>
      </c>
      <c r="V224" s="10">
        <v>2</v>
      </c>
      <c r="W224" s="10">
        <v>0</v>
      </c>
      <c r="X224" s="10">
        <v>0</v>
      </c>
      <c r="Y224" s="10">
        <v>4</v>
      </c>
      <c r="Z224" s="10">
        <v>0</v>
      </c>
      <c r="AA224" s="10">
        <v>1</v>
      </c>
      <c r="AB224" s="11"/>
      <c r="AC224" s="12"/>
      <c r="AD224" s="13"/>
      <c r="AE224" s="13"/>
      <c r="AF224" s="13"/>
      <c r="AG224" s="14"/>
      <c r="AH224" s="14"/>
      <c r="AI224" s="14"/>
      <c r="AJ224" s="14"/>
      <c r="AK224" s="15"/>
      <c r="AL224" s="15"/>
      <c r="AM224" s="16">
        <f t="shared" si="16"/>
        <v>0</v>
      </c>
    </row>
    <row r="225" spans="1:39" s="4" customFormat="1" ht="15.75" hidden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>
        <v>0</v>
      </c>
      <c r="S225" s="10">
        <v>5</v>
      </c>
      <c r="T225" s="10">
        <v>4</v>
      </c>
      <c r="U225" s="10">
        <v>0</v>
      </c>
      <c r="V225" s="10">
        <v>2</v>
      </c>
      <c r="W225" s="10">
        <v>0</v>
      </c>
      <c r="X225" s="10">
        <v>0</v>
      </c>
      <c r="Y225" s="10">
        <v>4</v>
      </c>
      <c r="Z225" s="10">
        <v>0</v>
      </c>
      <c r="AA225" s="10">
        <v>1</v>
      </c>
      <c r="AB225" s="11"/>
      <c r="AC225" s="12"/>
      <c r="AD225" s="13"/>
      <c r="AE225" s="13"/>
      <c r="AF225" s="13"/>
      <c r="AG225" s="14"/>
      <c r="AH225" s="14"/>
      <c r="AI225" s="14"/>
      <c r="AJ225" s="14"/>
      <c r="AK225" s="15"/>
      <c r="AL225" s="15"/>
      <c r="AM225" s="16">
        <f t="shared" si="16"/>
        <v>0</v>
      </c>
    </row>
    <row r="226" spans="1:39" s="4" customFormat="1" ht="15.75" hidden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>
        <v>0</v>
      </c>
      <c r="S226" s="10">
        <v>5</v>
      </c>
      <c r="T226" s="10">
        <v>4</v>
      </c>
      <c r="U226" s="10">
        <v>0</v>
      </c>
      <c r="V226" s="10">
        <v>2</v>
      </c>
      <c r="W226" s="10">
        <v>0</v>
      </c>
      <c r="X226" s="10">
        <v>0</v>
      </c>
      <c r="Y226" s="10">
        <v>4</v>
      </c>
      <c r="Z226" s="10">
        <v>0</v>
      </c>
      <c r="AA226" s="10">
        <v>1</v>
      </c>
      <c r="AB226" s="11"/>
      <c r="AC226" s="12"/>
      <c r="AD226" s="13"/>
      <c r="AE226" s="13"/>
      <c r="AF226" s="13"/>
      <c r="AG226" s="14"/>
      <c r="AH226" s="14"/>
      <c r="AI226" s="14"/>
      <c r="AJ226" s="14"/>
      <c r="AK226" s="15"/>
      <c r="AL226" s="15"/>
      <c r="AM226" s="16">
        <f t="shared" si="16"/>
        <v>0</v>
      </c>
    </row>
    <row r="227" spans="1:39" s="4" customFormat="1" ht="15.75" hidden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>
        <v>0</v>
      </c>
      <c r="S227" s="10">
        <v>5</v>
      </c>
      <c r="T227" s="10">
        <v>4</v>
      </c>
      <c r="U227" s="10">
        <v>0</v>
      </c>
      <c r="V227" s="10">
        <v>2</v>
      </c>
      <c r="W227" s="10">
        <v>0</v>
      </c>
      <c r="X227" s="10">
        <v>0</v>
      </c>
      <c r="Y227" s="10">
        <v>4</v>
      </c>
      <c r="Z227" s="10">
        <v>0</v>
      </c>
      <c r="AA227" s="10">
        <v>1</v>
      </c>
      <c r="AB227" s="11"/>
      <c r="AC227" s="12"/>
      <c r="AD227" s="13"/>
      <c r="AE227" s="13"/>
      <c r="AF227" s="13"/>
      <c r="AG227" s="14"/>
      <c r="AH227" s="14"/>
      <c r="AI227" s="14"/>
      <c r="AJ227" s="14"/>
      <c r="AK227" s="15"/>
      <c r="AL227" s="15"/>
      <c r="AM227" s="16">
        <f t="shared" si="16"/>
        <v>0</v>
      </c>
    </row>
    <row r="228" spans="1:39" s="4" customFormat="1" ht="15.75" hidden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>
        <v>0</v>
      </c>
      <c r="S228" s="10">
        <v>5</v>
      </c>
      <c r="T228" s="10">
        <v>4</v>
      </c>
      <c r="U228" s="10">
        <v>0</v>
      </c>
      <c r="V228" s="10">
        <v>2</v>
      </c>
      <c r="W228" s="10">
        <v>0</v>
      </c>
      <c r="X228" s="10">
        <v>0</v>
      </c>
      <c r="Y228" s="10">
        <v>4</v>
      </c>
      <c r="Z228" s="10">
        <v>0</v>
      </c>
      <c r="AA228" s="10">
        <v>1</v>
      </c>
      <c r="AB228" s="11"/>
      <c r="AC228" s="12"/>
      <c r="AD228" s="13"/>
      <c r="AE228" s="13"/>
      <c r="AF228" s="13"/>
      <c r="AG228" s="14"/>
      <c r="AH228" s="14"/>
      <c r="AI228" s="14"/>
      <c r="AJ228" s="14"/>
      <c r="AK228" s="15"/>
      <c r="AL228" s="15"/>
      <c r="AM228" s="16">
        <f t="shared" si="16"/>
        <v>0</v>
      </c>
    </row>
    <row r="229" spans="1:39" s="4" customFormat="1" ht="15.75" hidden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>
        <v>0</v>
      </c>
      <c r="S229" s="10">
        <v>5</v>
      </c>
      <c r="T229" s="10">
        <v>4</v>
      </c>
      <c r="U229" s="10">
        <v>0</v>
      </c>
      <c r="V229" s="10">
        <v>2</v>
      </c>
      <c r="W229" s="10">
        <v>0</v>
      </c>
      <c r="X229" s="10">
        <v>0</v>
      </c>
      <c r="Y229" s="10">
        <v>4</v>
      </c>
      <c r="Z229" s="10">
        <v>0</v>
      </c>
      <c r="AA229" s="10">
        <v>1</v>
      </c>
      <c r="AB229" s="11"/>
      <c r="AC229" s="12"/>
      <c r="AD229" s="13"/>
      <c r="AE229" s="13"/>
      <c r="AF229" s="13"/>
      <c r="AG229" s="14"/>
      <c r="AH229" s="14"/>
      <c r="AI229" s="14"/>
      <c r="AJ229" s="14"/>
      <c r="AK229" s="15"/>
      <c r="AL229" s="15"/>
      <c r="AM229" s="16">
        <f t="shared" si="16"/>
        <v>0</v>
      </c>
    </row>
    <row r="230" spans="1:39" s="4" customFormat="1" ht="15.75" hidden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>
        <v>0</v>
      </c>
      <c r="S230" s="10">
        <v>5</v>
      </c>
      <c r="T230" s="10">
        <v>4</v>
      </c>
      <c r="U230" s="10">
        <v>0</v>
      </c>
      <c r="V230" s="10">
        <v>2</v>
      </c>
      <c r="W230" s="10">
        <v>0</v>
      </c>
      <c r="X230" s="10">
        <v>0</v>
      </c>
      <c r="Y230" s="10">
        <v>4</v>
      </c>
      <c r="Z230" s="10">
        <v>0</v>
      </c>
      <c r="AA230" s="10">
        <v>1</v>
      </c>
      <c r="AB230" s="11"/>
      <c r="AC230" s="12"/>
      <c r="AD230" s="13"/>
      <c r="AE230" s="13"/>
      <c r="AF230" s="13"/>
      <c r="AG230" s="14"/>
      <c r="AH230" s="14"/>
      <c r="AI230" s="14"/>
      <c r="AJ230" s="14"/>
      <c r="AK230" s="15"/>
      <c r="AL230" s="15"/>
      <c r="AM230" s="16">
        <f t="shared" ref="AM230:AM261" si="17">AG230+AH230+AI230+AJ230+AK230+AL230</f>
        <v>0</v>
      </c>
    </row>
    <row r="231" spans="1:39" s="4" customFormat="1" ht="15.75" hidden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>
        <v>0</v>
      </c>
      <c r="S231" s="10">
        <v>5</v>
      </c>
      <c r="T231" s="10">
        <v>4</v>
      </c>
      <c r="U231" s="10">
        <v>0</v>
      </c>
      <c r="V231" s="10">
        <v>2</v>
      </c>
      <c r="W231" s="10">
        <v>0</v>
      </c>
      <c r="X231" s="10">
        <v>0</v>
      </c>
      <c r="Y231" s="10">
        <v>4</v>
      </c>
      <c r="Z231" s="10">
        <v>0</v>
      </c>
      <c r="AA231" s="10">
        <v>1</v>
      </c>
      <c r="AB231" s="11"/>
      <c r="AC231" s="12"/>
      <c r="AD231" s="13"/>
      <c r="AE231" s="13"/>
      <c r="AF231" s="13"/>
      <c r="AG231" s="14"/>
      <c r="AH231" s="14"/>
      <c r="AI231" s="14"/>
      <c r="AJ231" s="14"/>
      <c r="AK231" s="15"/>
      <c r="AL231" s="15"/>
      <c r="AM231" s="16">
        <f t="shared" si="17"/>
        <v>0</v>
      </c>
    </row>
    <row r="232" spans="1:39" s="4" customFormat="1" ht="15.75" hidden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>
        <v>0</v>
      </c>
      <c r="S232" s="10">
        <v>5</v>
      </c>
      <c r="T232" s="10">
        <v>4</v>
      </c>
      <c r="U232" s="10">
        <v>0</v>
      </c>
      <c r="V232" s="10">
        <v>2</v>
      </c>
      <c r="W232" s="10">
        <v>0</v>
      </c>
      <c r="X232" s="10">
        <v>0</v>
      </c>
      <c r="Y232" s="10">
        <v>4</v>
      </c>
      <c r="Z232" s="10">
        <v>0</v>
      </c>
      <c r="AA232" s="10">
        <v>1</v>
      </c>
      <c r="AB232" s="11"/>
      <c r="AC232" s="12"/>
      <c r="AD232" s="13"/>
      <c r="AE232" s="13"/>
      <c r="AF232" s="13"/>
      <c r="AG232" s="14"/>
      <c r="AH232" s="14"/>
      <c r="AI232" s="14"/>
      <c r="AJ232" s="14"/>
      <c r="AK232" s="15"/>
      <c r="AL232" s="15"/>
      <c r="AM232" s="16">
        <f t="shared" si="17"/>
        <v>0</v>
      </c>
    </row>
    <row r="233" spans="1:39" s="4" customFormat="1" ht="15.75" hidden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>
        <v>0</v>
      </c>
      <c r="S233" s="10">
        <v>5</v>
      </c>
      <c r="T233" s="10">
        <v>4</v>
      </c>
      <c r="U233" s="10">
        <v>0</v>
      </c>
      <c r="V233" s="10">
        <v>2</v>
      </c>
      <c r="W233" s="10">
        <v>0</v>
      </c>
      <c r="X233" s="10">
        <v>0</v>
      </c>
      <c r="Y233" s="10">
        <v>4</v>
      </c>
      <c r="Z233" s="10">
        <v>0</v>
      </c>
      <c r="AA233" s="10">
        <v>1</v>
      </c>
      <c r="AB233" s="11"/>
      <c r="AC233" s="12"/>
      <c r="AD233" s="13"/>
      <c r="AE233" s="13"/>
      <c r="AF233" s="13"/>
      <c r="AG233" s="14"/>
      <c r="AH233" s="14"/>
      <c r="AI233" s="14"/>
      <c r="AJ233" s="14"/>
      <c r="AK233" s="15"/>
      <c r="AL233" s="15"/>
      <c r="AM233" s="16">
        <f t="shared" si="17"/>
        <v>0</v>
      </c>
    </row>
    <row r="234" spans="1:39" s="4" customFormat="1" ht="15.75" hidden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>
        <v>0</v>
      </c>
      <c r="S234" s="10">
        <v>5</v>
      </c>
      <c r="T234" s="10">
        <v>4</v>
      </c>
      <c r="U234" s="10">
        <v>0</v>
      </c>
      <c r="V234" s="10">
        <v>2</v>
      </c>
      <c r="W234" s="10">
        <v>0</v>
      </c>
      <c r="X234" s="10">
        <v>0</v>
      </c>
      <c r="Y234" s="10">
        <v>4</v>
      </c>
      <c r="Z234" s="10">
        <v>0</v>
      </c>
      <c r="AA234" s="10">
        <v>1</v>
      </c>
      <c r="AB234" s="11"/>
      <c r="AC234" s="12"/>
      <c r="AD234" s="13"/>
      <c r="AE234" s="13"/>
      <c r="AF234" s="13"/>
      <c r="AG234" s="14"/>
      <c r="AH234" s="14"/>
      <c r="AI234" s="14"/>
      <c r="AJ234" s="14"/>
      <c r="AK234" s="15"/>
      <c r="AL234" s="15"/>
      <c r="AM234" s="16">
        <f t="shared" si="17"/>
        <v>0</v>
      </c>
    </row>
    <row r="235" spans="1:39" s="4" customFormat="1" ht="15.75" hidden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>
        <v>0</v>
      </c>
      <c r="S235" s="10">
        <v>5</v>
      </c>
      <c r="T235" s="10">
        <v>4</v>
      </c>
      <c r="U235" s="10">
        <v>0</v>
      </c>
      <c r="V235" s="10">
        <v>2</v>
      </c>
      <c r="W235" s="10">
        <v>0</v>
      </c>
      <c r="X235" s="10">
        <v>0</v>
      </c>
      <c r="Y235" s="10">
        <v>4</v>
      </c>
      <c r="Z235" s="10">
        <v>0</v>
      </c>
      <c r="AA235" s="10">
        <v>1</v>
      </c>
      <c r="AB235" s="11"/>
      <c r="AC235" s="12"/>
      <c r="AD235" s="13"/>
      <c r="AE235" s="13"/>
      <c r="AF235" s="13"/>
      <c r="AG235" s="14"/>
      <c r="AH235" s="14"/>
      <c r="AI235" s="14"/>
      <c r="AJ235" s="14"/>
      <c r="AK235" s="15"/>
      <c r="AL235" s="15"/>
      <c r="AM235" s="16">
        <f t="shared" si="17"/>
        <v>0</v>
      </c>
    </row>
    <row r="236" spans="1:39" s="4" customFormat="1" ht="15.75" hidden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>
        <v>0</v>
      </c>
      <c r="S236" s="10">
        <v>5</v>
      </c>
      <c r="T236" s="10">
        <v>4</v>
      </c>
      <c r="U236" s="10">
        <v>0</v>
      </c>
      <c r="V236" s="10">
        <v>2</v>
      </c>
      <c r="W236" s="10">
        <v>0</v>
      </c>
      <c r="X236" s="10">
        <v>0</v>
      </c>
      <c r="Y236" s="10">
        <v>4</v>
      </c>
      <c r="Z236" s="10">
        <v>0</v>
      </c>
      <c r="AA236" s="10">
        <v>1</v>
      </c>
      <c r="AB236" s="11"/>
      <c r="AC236" s="12"/>
      <c r="AD236" s="13"/>
      <c r="AE236" s="13"/>
      <c r="AF236" s="13"/>
      <c r="AG236" s="14"/>
      <c r="AH236" s="14"/>
      <c r="AI236" s="14"/>
      <c r="AJ236" s="14"/>
      <c r="AK236" s="15"/>
      <c r="AL236" s="15"/>
      <c r="AM236" s="16">
        <f t="shared" si="17"/>
        <v>0</v>
      </c>
    </row>
    <row r="237" spans="1:39" s="4" customFormat="1" ht="15.75" hidden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>
        <v>0</v>
      </c>
      <c r="S237" s="10">
        <v>5</v>
      </c>
      <c r="T237" s="10">
        <v>4</v>
      </c>
      <c r="U237" s="10">
        <v>0</v>
      </c>
      <c r="V237" s="10">
        <v>2</v>
      </c>
      <c r="W237" s="10">
        <v>0</v>
      </c>
      <c r="X237" s="10">
        <v>0</v>
      </c>
      <c r="Y237" s="10">
        <v>4</v>
      </c>
      <c r="Z237" s="10">
        <v>0</v>
      </c>
      <c r="AA237" s="10">
        <v>1</v>
      </c>
      <c r="AB237" s="11"/>
      <c r="AC237" s="12"/>
      <c r="AD237" s="13"/>
      <c r="AE237" s="13"/>
      <c r="AF237" s="13"/>
      <c r="AG237" s="14"/>
      <c r="AH237" s="14"/>
      <c r="AI237" s="14"/>
      <c r="AJ237" s="14"/>
      <c r="AK237" s="15"/>
      <c r="AL237" s="15"/>
      <c r="AM237" s="16">
        <f t="shared" si="17"/>
        <v>0</v>
      </c>
    </row>
    <row r="238" spans="1:39" s="4" customFormat="1" ht="15.75" hidden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>
        <v>0</v>
      </c>
      <c r="S238" s="10">
        <v>5</v>
      </c>
      <c r="T238" s="10">
        <v>4</v>
      </c>
      <c r="U238" s="10">
        <v>0</v>
      </c>
      <c r="V238" s="10">
        <v>2</v>
      </c>
      <c r="W238" s="10">
        <v>0</v>
      </c>
      <c r="X238" s="10">
        <v>0</v>
      </c>
      <c r="Y238" s="10">
        <v>4</v>
      </c>
      <c r="Z238" s="10">
        <v>0</v>
      </c>
      <c r="AA238" s="10">
        <v>1</v>
      </c>
      <c r="AB238" s="11"/>
      <c r="AC238" s="12"/>
      <c r="AD238" s="13"/>
      <c r="AE238" s="13"/>
      <c r="AF238" s="13"/>
      <c r="AG238" s="14"/>
      <c r="AH238" s="14"/>
      <c r="AI238" s="14"/>
      <c r="AJ238" s="14"/>
      <c r="AK238" s="15"/>
      <c r="AL238" s="15"/>
      <c r="AM238" s="16">
        <f t="shared" si="17"/>
        <v>0</v>
      </c>
    </row>
    <row r="239" spans="1:39" s="4" customFormat="1" ht="15.75" hidden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>
        <v>0</v>
      </c>
      <c r="S239" s="10">
        <v>5</v>
      </c>
      <c r="T239" s="10">
        <v>4</v>
      </c>
      <c r="U239" s="10">
        <v>0</v>
      </c>
      <c r="V239" s="10">
        <v>2</v>
      </c>
      <c r="W239" s="10">
        <v>0</v>
      </c>
      <c r="X239" s="10">
        <v>0</v>
      </c>
      <c r="Y239" s="10">
        <v>4</v>
      </c>
      <c r="Z239" s="10">
        <v>0</v>
      </c>
      <c r="AA239" s="10">
        <v>1</v>
      </c>
      <c r="AB239" s="11"/>
      <c r="AC239" s="12"/>
      <c r="AD239" s="13"/>
      <c r="AE239" s="13"/>
      <c r="AF239" s="13"/>
      <c r="AG239" s="14"/>
      <c r="AH239" s="14"/>
      <c r="AI239" s="14"/>
      <c r="AJ239" s="14"/>
      <c r="AK239" s="15"/>
      <c r="AL239" s="15"/>
      <c r="AM239" s="16">
        <f t="shared" si="17"/>
        <v>0</v>
      </c>
    </row>
    <row r="240" spans="1:39" s="4" customFormat="1" ht="15.75" hidden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>
        <v>0</v>
      </c>
      <c r="S240" s="10">
        <v>5</v>
      </c>
      <c r="T240" s="10">
        <v>4</v>
      </c>
      <c r="U240" s="10">
        <v>0</v>
      </c>
      <c r="V240" s="10">
        <v>2</v>
      </c>
      <c r="W240" s="10">
        <v>0</v>
      </c>
      <c r="X240" s="10">
        <v>0</v>
      </c>
      <c r="Y240" s="10">
        <v>4</v>
      </c>
      <c r="Z240" s="10">
        <v>0</v>
      </c>
      <c r="AA240" s="10">
        <v>1</v>
      </c>
      <c r="AB240" s="11"/>
      <c r="AC240" s="12"/>
      <c r="AD240" s="13"/>
      <c r="AE240" s="13"/>
      <c r="AF240" s="13"/>
      <c r="AG240" s="14"/>
      <c r="AH240" s="14"/>
      <c r="AI240" s="14"/>
      <c r="AJ240" s="14"/>
      <c r="AK240" s="15"/>
      <c r="AL240" s="15"/>
      <c r="AM240" s="16">
        <f t="shared" si="17"/>
        <v>0</v>
      </c>
    </row>
    <row r="241" spans="1:39" s="4" customFormat="1" ht="15.75" hidden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>
        <v>0</v>
      </c>
      <c r="S241" s="10">
        <v>5</v>
      </c>
      <c r="T241" s="10">
        <v>4</v>
      </c>
      <c r="U241" s="10">
        <v>0</v>
      </c>
      <c r="V241" s="10">
        <v>2</v>
      </c>
      <c r="W241" s="10">
        <v>0</v>
      </c>
      <c r="X241" s="10">
        <v>0</v>
      </c>
      <c r="Y241" s="10">
        <v>4</v>
      </c>
      <c r="Z241" s="10">
        <v>0</v>
      </c>
      <c r="AA241" s="10">
        <v>1</v>
      </c>
      <c r="AB241" s="11"/>
      <c r="AC241" s="12"/>
      <c r="AD241" s="13"/>
      <c r="AE241" s="13"/>
      <c r="AF241" s="13"/>
      <c r="AG241" s="14"/>
      <c r="AH241" s="14"/>
      <c r="AI241" s="14"/>
      <c r="AJ241" s="14"/>
      <c r="AK241" s="15"/>
      <c r="AL241" s="15"/>
      <c r="AM241" s="16">
        <f t="shared" si="17"/>
        <v>0</v>
      </c>
    </row>
    <row r="242" spans="1:39" s="4" customFormat="1" ht="15.75" hidden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>
        <v>0</v>
      </c>
      <c r="S242" s="10">
        <v>5</v>
      </c>
      <c r="T242" s="10">
        <v>4</v>
      </c>
      <c r="U242" s="10">
        <v>0</v>
      </c>
      <c r="V242" s="10">
        <v>2</v>
      </c>
      <c r="W242" s="10">
        <v>0</v>
      </c>
      <c r="X242" s="10">
        <v>0</v>
      </c>
      <c r="Y242" s="10">
        <v>4</v>
      </c>
      <c r="Z242" s="10">
        <v>0</v>
      </c>
      <c r="AA242" s="10">
        <v>1</v>
      </c>
      <c r="AB242" s="11"/>
      <c r="AC242" s="12"/>
      <c r="AD242" s="13"/>
      <c r="AE242" s="13"/>
      <c r="AF242" s="13"/>
      <c r="AG242" s="14"/>
      <c r="AH242" s="14"/>
      <c r="AI242" s="14"/>
      <c r="AJ242" s="14"/>
      <c r="AK242" s="15"/>
      <c r="AL242" s="15"/>
      <c r="AM242" s="16">
        <f t="shared" si="17"/>
        <v>0</v>
      </c>
    </row>
    <row r="243" spans="1:39" s="4" customFormat="1" ht="15.75" hidden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>
        <v>0</v>
      </c>
      <c r="S243" s="10">
        <v>5</v>
      </c>
      <c r="T243" s="10">
        <v>4</v>
      </c>
      <c r="U243" s="10">
        <v>0</v>
      </c>
      <c r="V243" s="10">
        <v>2</v>
      </c>
      <c r="W243" s="10">
        <v>0</v>
      </c>
      <c r="X243" s="10">
        <v>0</v>
      </c>
      <c r="Y243" s="10">
        <v>4</v>
      </c>
      <c r="Z243" s="10">
        <v>0</v>
      </c>
      <c r="AA243" s="10">
        <v>1</v>
      </c>
      <c r="AB243" s="11"/>
      <c r="AC243" s="12"/>
      <c r="AD243" s="13"/>
      <c r="AE243" s="13"/>
      <c r="AF243" s="13"/>
      <c r="AG243" s="14"/>
      <c r="AH243" s="14"/>
      <c r="AI243" s="14"/>
      <c r="AJ243" s="14"/>
      <c r="AK243" s="15"/>
      <c r="AL243" s="15"/>
      <c r="AM243" s="16">
        <f t="shared" si="17"/>
        <v>0</v>
      </c>
    </row>
    <row r="244" spans="1:39" s="4" customFormat="1" ht="15.75" hidden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>
        <v>0</v>
      </c>
      <c r="S244" s="10">
        <v>5</v>
      </c>
      <c r="T244" s="10">
        <v>4</v>
      </c>
      <c r="U244" s="10">
        <v>0</v>
      </c>
      <c r="V244" s="10">
        <v>2</v>
      </c>
      <c r="W244" s="10">
        <v>0</v>
      </c>
      <c r="X244" s="10">
        <v>0</v>
      </c>
      <c r="Y244" s="10">
        <v>4</v>
      </c>
      <c r="Z244" s="10">
        <v>0</v>
      </c>
      <c r="AA244" s="10">
        <v>1</v>
      </c>
      <c r="AB244" s="11"/>
      <c r="AC244" s="12"/>
      <c r="AD244" s="13"/>
      <c r="AE244" s="13"/>
      <c r="AF244" s="13"/>
      <c r="AG244" s="14"/>
      <c r="AH244" s="14"/>
      <c r="AI244" s="14"/>
      <c r="AJ244" s="14"/>
      <c r="AK244" s="15"/>
      <c r="AL244" s="15"/>
      <c r="AM244" s="16">
        <f t="shared" si="17"/>
        <v>0</v>
      </c>
    </row>
    <row r="245" spans="1:39" s="4" customFormat="1" ht="15.75" hidden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>
        <v>0</v>
      </c>
      <c r="S245" s="10">
        <v>5</v>
      </c>
      <c r="T245" s="10">
        <v>4</v>
      </c>
      <c r="U245" s="10">
        <v>0</v>
      </c>
      <c r="V245" s="10">
        <v>2</v>
      </c>
      <c r="W245" s="10">
        <v>0</v>
      </c>
      <c r="X245" s="10">
        <v>0</v>
      </c>
      <c r="Y245" s="10">
        <v>4</v>
      </c>
      <c r="Z245" s="10">
        <v>0</v>
      </c>
      <c r="AA245" s="10">
        <v>1</v>
      </c>
      <c r="AB245" s="11"/>
      <c r="AC245" s="12"/>
      <c r="AD245" s="13"/>
      <c r="AE245" s="13"/>
      <c r="AF245" s="13"/>
      <c r="AG245" s="14"/>
      <c r="AH245" s="14"/>
      <c r="AI245" s="14"/>
      <c r="AJ245" s="14"/>
      <c r="AK245" s="15"/>
      <c r="AL245" s="15"/>
      <c r="AM245" s="16">
        <f t="shared" si="17"/>
        <v>0</v>
      </c>
    </row>
    <row r="246" spans="1:39" s="4" customFormat="1" ht="15.75" hidden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>
        <v>0</v>
      </c>
      <c r="S246" s="10">
        <v>5</v>
      </c>
      <c r="T246" s="10">
        <v>4</v>
      </c>
      <c r="U246" s="10">
        <v>0</v>
      </c>
      <c r="V246" s="10">
        <v>2</v>
      </c>
      <c r="W246" s="10">
        <v>0</v>
      </c>
      <c r="X246" s="10">
        <v>0</v>
      </c>
      <c r="Y246" s="10">
        <v>4</v>
      </c>
      <c r="Z246" s="10">
        <v>0</v>
      </c>
      <c r="AA246" s="10">
        <v>1</v>
      </c>
      <c r="AB246" s="11"/>
      <c r="AC246" s="12"/>
      <c r="AD246" s="13"/>
      <c r="AE246" s="13"/>
      <c r="AF246" s="13"/>
      <c r="AG246" s="14"/>
      <c r="AH246" s="14"/>
      <c r="AI246" s="14"/>
      <c r="AJ246" s="14"/>
      <c r="AK246" s="15"/>
      <c r="AL246" s="15"/>
      <c r="AM246" s="16">
        <f t="shared" si="17"/>
        <v>0</v>
      </c>
    </row>
    <row r="247" spans="1:39" s="4" customFormat="1" ht="15.75" hidden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>
        <v>0</v>
      </c>
      <c r="S247" s="10">
        <v>5</v>
      </c>
      <c r="T247" s="10">
        <v>4</v>
      </c>
      <c r="U247" s="10">
        <v>0</v>
      </c>
      <c r="V247" s="10">
        <v>2</v>
      </c>
      <c r="W247" s="10">
        <v>0</v>
      </c>
      <c r="X247" s="10">
        <v>0</v>
      </c>
      <c r="Y247" s="10">
        <v>4</v>
      </c>
      <c r="Z247" s="10">
        <v>0</v>
      </c>
      <c r="AA247" s="10">
        <v>1</v>
      </c>
      <c r="AB247" s="11"/>
      <c r="AC247" s="12"/>
      <c r="AD247" s="13"/>
      <c r="AE247" s="13"/>
      <c r="AF247" s="13"/>
      <c r="AG247" s="14"/>
      <c r="AH247" s="14"/>
      <c r="AI247" s="14"/>
      <c r="AJ247" s="14"/>
      <c r="AK247" s="15"/>
      <c r="AL247" s="15"/>
      <c r="AM247" s="16">
        <f t="shared" si="17"/>
        <v>0</v>
      </c>
    </row>
    <row r="248" spans="1:39" s="4" customFormat="1" ht="15.75" hidden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>
        <v>0</v>
      </c>
      <c r="S248" s="10">
        <v>5</v>
      </c>
      <c r="T248" s="10">
        <v>4</v>
      </c>
      <c r="U248" s="10">
        <v>0</v>
      </c>
      <c r="V248" s="10">
        <v>2</v>
      </c>
      <c r="W248" s="10">
        <v>0</v>
      </c>
      <c r="X248" s="10">
        <v>0</v>
      </c>
      <c r="Y248" s="10">
        <v>4</v>
      </c>
      <c r="Z248" s="10">
        <v>0</v>
      </c>
      <c r="AA248" s="10">
        <v>1</v>
      </c>
      <c r="AB248" s="11"/>
      <c r="AC248" s="12"/>
      <c r="AD248" s="13"/>
      <c r="AE248" s="13"/>
      <c r="AF248" s="13"/>
      <c r="AG248" s="14"/>
      <c r="AH248" s="14"/>
      <c r="AI248" s="14"/>
      <c r="AJ248" s="14"/>
      <c r="AK248" s="15"/>
      <c r="AL248" s="15"/>
      <c r="AM248" s="16">
        <f t="shared" si="17"/>
        <v>0</v>
      </c>
    </row>
    <row r="249" spans="1:39" s="4" customFormat="1" ht="15.75" hidden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>
        <v>0</v>
      </c>
      <c r="S249" s="10">
        <v>5</v>
      </c>
      <c r="T249" s="10">
        <v>4</v>
      </c>
      <c r="U249" s="10">
        <v>0</v>
      </c>
      <c r="V249" s="10">
        <v>2</v>
      </c>
      <c r="W249" s="10">
        <v>0</v>
      </c>
      <c r="X249" s="10">
        <v>0</v>
      </c>
      <c r="Y249" s="10">
        <v>4</v>
      </c>
      <c r="Z249" s="10">
        <v>0</v>
      </c>
      <c r="AA249" s="10">
        <v>1</v>
      </c>
      <c r="AB249" s="11"/>
      <c r="AC249" s="12"/>
      <c r="AD249" s="13"/>
      <c r="AE249" s="13"/>
      <c r="AF249" s="13"/>
      <c r="AG249" s="14"/>
      <c r="AH249" s="14"/>
      <c r="AI249" s="14"/>
      <c r="AJ249" s="14"/>
      <c r="AK249" s="15"/>
      <c r="AL249" s="15"/>
      <c r="AM249" s="16">
        <f t="shared" si="17"/>
        <v>0</v>
      </c>
    </row>
    <row r="250" spans="1:39" s="4" customFormat="1" ht="15.75" hidden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>
        <v>0</v>
      </c>
      <c r="S250" s="10">
        <v>5</v>
      </c>
      <c r="T250" s="10">
        <v>4</v>
      </c>
      <c r="U250" s="10">
        <v>0</v>
      </c>
      <c r="V250" s="10">
        <v>2</v>
      </c>
      <c r="W250" s="10">
        <v>0</v>
      </c>
      <c r="X250" s="10">
        <v>0</v>
      </c>
      <c r="Y250" s="10">
        <v>4</v>
      </c>
      <c r="Z250" s="10">
        <v>0</v>
      </c>
      <c r="AA250" s="10">
        <v>1</v>
      </c>
      <c r="AB250" s="11"/>
      <c r="AC250" s="12"/>
      <c r="AD250" s="13"/>
      <c r="AE250" s="13"/>
      <c r="AF250" s="13"/>
      <c r="AG250" s="14"/>
      <c r="AH250" s="14"/>
      <c r="AI250" s="14"/>
      <c r="AJ250" s="14"/>
      <c r="AK250" s="15"/>
      <c r="AL250" s="15"/>
      <c r="AM250" s="16">
        <f t="shared" si="17"/>
        <v>0</v>
      </c>
    </row>
    <row r="251" spans="1:39" s="4" customFormat="1" ht="15.75" hidden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>
        <v>0</v>
      </c>
      <c r="S251" s="10">
        <v>5</v>
      </c>
      <c r="T251" s="10">
        <v>4</v>
      </c>
      <c r="U251" s="10">
        <v>0</v>
      </c>
      <c r="V251" s="10">
        <v>2</v>
      </c>
      <c r="W251" s="10">
        <v>0</v>
      </c>
      <c r="X251" s="10">
        <v>0</v>
      </c>
      <c r="Y251" s="10">
        <v>4</v>
      </c>
      <c r="Z251" s="10">
        <v>0</v>
      </c>
      <c r="AA251" s="10">
        <v>1</v>
      </c>
      <c r="AB251" s="11"/>
      <c r="AC251" s="12"/>
      <c r="AD251" s="13"/>
      <c r="AE251" s="13"/>
      <c r="AF251" s="13"/>
      <c r="AG251" s="14"/>
      <c r="AH251" s="14"/>
      <c r="AI251" s="14"/>
      <c r="AJ251" s="14"/>
      <c r="AK251" s="15"/>
      <c r="AL251" s="15"/>
      <c r="AM251" s="16">
        <f t="shared" si="17"/>
        <v>0</v>
      </c>
    </row>
    <row r="252" spans="1:39" s="4" customFormat="1" ht="15.75" hidden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>
        <v>0</v>
      </c>
      <c r="S252" s="10">
        <v>5</v>
      </c>
      <c r="T252" s="10">
        <v>4</v>
      </c>
      <c r="U252" s="10">
        <v>0</v>
      </c>
      <c r="V252" s="10">
        <v>2</v>
      </c>
      <c r="W252" s="10">
        <v>0</v>
      </c>
      <c r="X252" s="10">
        <v>0</v>
      </c>
      <c r="Y252" s="10">
        <v>4</v>
      </c>
      <c r="Z252" s="10">
        <v>0</v>
      </c>
      <c r="AA252" s="10">
        <v>1</v>
      </c>
      <c r="AB252" s="11"/>
      <c r="AC252" s="12"/>
      <c r="AD252" s="13"/>
      <c r="AE252" s="13"/>
      <c r="AF252" s="13"/>
      <c r="AG252" s="14"/>
      <c r="AH252" s="14"/>
      <c r="AI252" s="14"/>
      <c r="AJ252" s="14"/>
      <c r="AK252" s="15"/>
      <c r="AL252" s="15"/>
      <c r="AM252" s="16">
        <f t="shared" si="17"/>
        <v>0</v>
      </c>
    </row>
    <row r="253" spans="1:39" ht="15.75" hidden="1" x14ac:dyDescent="0.25">
      <c r="A253" s="72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10">
        <v>0</v>
      </c>
      <c r="S253" s="10">
        <v>5</v>
      </c>
      <c r="T253" s="10">
        <v>4</v>
      </c>
      <c r="U253" s="10">
        <v>0</v>
      </c>
      <c r="V253" s="10">
        <v>2</v>
      </c>
      <c r="W253" s="10">
        <v>0</v>
      </c>
      <c r="X253" s="10">
        <v>0</v>
      </c>
      <c r="Y253" s="10">
        <v>4</v>
      </c>
      <c r="Z253" s="10">
        <v>0</v>
      </c>
      <c r="AA253" s="10">
        <v>1</v>
      </c>
      <c r="AB253" s="11"/>
      <c r="AC253" s="12"/>
      <c r="AD253" s="13"/>
      <c r="AE253" s="13"/>
      <c r="AF253" s="13"/>
      <c r="AG253" s="14"/>
      <c r="AH253" s="14"/>
      <c r="AI253" s="14"/>
      <c r="AJ253" s="14"/>
      <c r="AK253" s="15"/>
      <c r="AL253" s="15"/>
      <c r="AM253" s="16">
        <f t="shared" si="17"/>
        <v>0</v>
      </c>
    </row>
    <row r="254" spans="1:39" ht="15.75" hidden="1" x14ac:dyDescent="0.25">
      <c r="A254" s="72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10">
        <v>0</v>
      </c>
      <c r="S254" s="10">
        <v>5</v>
      </c>
      <c r="T254" s="10">
        <v>4</v>
      </c>
      <c r="U254" s="10">
        <v>0</v>
      </c>
      <c r="V254" s="10">
        <v>2</v>
      </c>
      <c r="W254" s="10">
        <v>0</v>
      </c>
      <c r="X254" s="10">
        <v>0</v>
      </c>
      <c r="Y254" s="10">
        <v>4</v>
      </c>
      <c r="Z254" s="10">
        <v>0</v>
      </c>
      <c r="AA254" s="10">
        <v>1</v>
      </c>
      <c r="AB254" s="11"/>
      <c r="AC254" s="12"/>
      <c r="AD254" s="13"/>
      <c r="AE254" s="13"/>
      <c r="AF254" s="13"/>
      <c r="AG254" s="14"/>
      <c r="AH254" s="14"/>
      <c r="AI254" s="14"/>
      <c r="AJ254" s="14"/>
      <c r="AK254" s="15"/>
      <c r="AL254" s="15"/>
      <c r="AM254" s="16">
        <f t="shared" si="17"/>
        <v>0</v>
      </c>
    </row>
    <row r="255" spans="1:39" ht="15.75" hidden="1" x14ac:dyDescent="0.25">
      <c r="A255" s="72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10">
        <v>0</v>
      </c>
      <c r="S255" s="10">
        <v>5</v>
      </c>
      <c r="T255" s="10">
        <v>4</v>
      </c>
      <c r="U255" s="10">
        <v>0</v>
      </c>
      <c r="V255" s="10">
        <v>2</v>
      </c>
      <c r="W255" s="10">
        <v>0</v>
      </c>
      <c r="X255" s="10">
        <v>0</v>
      </c>
      <c r="Y255" s="10">
        <v>4</v>
      </c>
      <c r="Z255" s="10">
        <v>0</v>
      </c>
      <c r="AA255" s="10">
        <v>1</v>
      </c>
      <c r="AB255" s="11"/>
      <c r="AC255" s="12"/>
      <c r="AD255" s="13"/>
      <c r="AE255" s="13"/>
      <c r="AF255" s="13"/>
      <c r="AG255" s="14"/>
      <c r="AH255" s="14"/>
      <c r="AI255" s="14"/>
      <c r="AJ255" s="14"/>
      <c r="AK255" s="15"/>
      <c r="AL255" s="15"/>
      <c r="AM255" s="16">
        <f t="shared" si="17"/>
        <v>0</v>
      </c>
    </row>
    <row r="256" spans="1:39" ht="15.75" hidden="1" x14ac:dyDescent="0.25">
      <c r="A256" s="72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10">
        <v>0</v>
      </c>
      <c r="S256" s="10">
        <v>5</v>
      </c>
      <c r="T256" s="10">
        <v>4</v>
      </c>
      <c r="U256" s="10">
        <v>0</v>
      </c>
      <c r="V256" s="10">
        <v>2</v>
      </c>
      <c r="W256" s="10">
        <v>0</v>
      </c>
      <c r="X256" s="10">
        <v>0</v>
      </c>
      <c r="Y256" s="10">
        <v>4</v>
      </c>
      <c r="Z256" s="10">
        <v>0</v>
      </c>
      <c r="AA256" s="10">
        <v>1</v>
      </c>
      <c r="AB256" s="11"/>
      <c r="AC256" s="12"/>
      <c r="AD256" s="13"/>
      <c r="AE256" s="13"/>
      <c r="AF256" s="13"/>
      <c r="AG256" s="14"/>
      <c r="AH256" s="14"/>
      <c r="AI256" s="14"/>
      <c r="AJ256" s="14"/>
      <c r="AK256" s="15"/>
      <c r="AL256" s="15"/>
      <c r="AM256" s="16">
        <f t="shared" si="17"/>
        <v>0</v>
      </c>
    </row>
    <row r="257" spans="1:39" ht="15.75" hidden="1" x14ac:dyDescent="0.25">
      <c r="A257" s="72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10">
        <v>0</v>
      </c>
      <c r="S257" s="10">
        <v>5</v>
      </c>
      <c r="T257" s="10">
        <v>4</v>
      </c>
      <c r="U257" s="10">
        <v>0</v>
      </c>
      <c r="V257" s="10">
        <v>2</v>
      </c>
      <c r="W257" s="10">
        <v>0</v>
      </c>
      <c r="X257" s="10">
        <v>0</v>
      </c>
      <c r="Y257" s="10">
        <v>4</v>
      </c>
      <c r="Z257" s="10">
        <v>0</v>
      </c>
      <c r="AA257" s="10">
        <v>1</v>
      </c>
      <c r="AB257" s="11"/>
      <c r="AC257" s="12"/>
      <c r="AD257" s="13"/>
      <c r="AE257" s="13"/>
      <c r="AF257" s="13"/>
      <c r="AG257" s="14"/>
      <c r="AH257" s="14"/>
      <c r="AI257" s="14"/>
      <c r="AJ257" s="14"/>
      <c r="AK257" s="15"/>
      <c r="AL257" s="15"/>
      <c r="AM257" s="16">
        <f t="shared" si="17"/>
        <v>0</v>
      </c>
    </row>
    <row r="258" spans="1:39" ht="15.75" hidden="1" x14ac:dyDescent="0.25">
      <c r="A258" s="72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10">
        <v>0</v>
      </c>
      <c r="S258" s="10">
        <v>5</v>
      </c>
      <c r="T258" s="10">
        <v>4</v>
      </c>
      <c r="U258" s="10">
        <v>0</v>
      </c>
      <c r="V258" s="10">
        <v>2</v>
      </c>
      <c r="W258" s="10">
        <v>0</v>
      </c>
      <c r="X258" s="10">
        <v>0</v>
      </c>
      <c r="Y258" s="10">
        <v>4</v>
      </c>
      <c r="Z258" s="10">
        <v>0</v>
      </c>
      <c r="AA258" s="10">
        <v>1</v>
      </c>
      <c r="AB258" s="11"/>
      <c r="AC258" s="12"/>
      <c r="AD258" s="13"/>
      <c r="AE258" s="13"/>
      <c r="AF258" s="13"/>
      <c r="AG258" s="14"/>
      <c r="AH258" s="14"/>
      <c r="AI258" s="14"/>
      <c r="AJ258" s="14"/>
      <c r="AK258" s="15"/>
      <c r="AL258" s="15"/>
      <c r="AM258" s="16">
        <f t="shared" si="17"/>
        <v>0</v>
      </c>
    </row>
    <row r="259" spans="1:39" ht="15.75" hidden="1" x14ac:dyDescent="0.25">
      <c r="A259" s="72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10">
        <v>0</v>
      </c>
      <c r="S259" s="10">
        <v>5</v>
      </c>
      <c r="T259" s="10">
        <v>4</v>
      </c>
      <c r="U259" s="10">
        <v>0</v>
      </c>
      <c r="V259" s="10">
        <v>2</v>
      </c>
      <c r="W259" s="10">
        <v>0</v>
      </c>
      <c r="X259" s="10">
        <v>0</v>
      </c>
      <c r="Y259" s="10">
        <v>4</v>
      </c>
      <c r="Z259" s="10">
        <v>0</v>
      </c>
      <c r="AA259" s="10">
        <v>1</v>
      </c>
      <c r="AB259" s="11"/>
      <c r="AC259" s="12"/>
      <c r="AD259" s="13"/>
      <c r="AE259" s="13"/>
      <c r="AF259" s="13"/>
      <c r="AG259" s="14"/>
      <c r="AH259" s="14"/>
      <c r="AI259" s="14"/>
      <c r="AJ259" s="14"/>
      <c r="AK259" s="15"/>
      <c r="AL259" s="15"/>
      <c r="AM259" s="16">
        <f t="shared" si="17"/>
        <v>0</v>
      </c>
    </row>
    <row r="260" spans="1:39" ht="15.75" hidden="1" x14ac:dyDescent="0.25">
      <c r="A260" s="72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10">
        <v>0</v>
      </c>
      <c r="S260" s="10">
        <v>5</v>
      </c>
      <c r="T260" s="10">
        <v>4</v>
      </c>
      <c r="U260" s="10">
        <v>0</v>
      </c>
      <c r="V260" s="10">
        <v>2</v>
      </c>
      <c r="W260" s="10">
        <v>0</v>
      </c>
      <c r="X260" s="10">
        <v>0</v>
      </c>
      <c r="Y260" s="10">
        <v>4</v>
      </c>
      <c r="Z260" s="10">
        <v>0</v>
      </c>
      <c r="AA260" s="10">
        <v>1</v>
      </c>
      <c r="AB260" s="11"/>
      <c r="AC260" s="12"/>
      <c r="AD260" s="13"/>
      <c r="AE260" s="13"/>
      <c r="AF260" s="13"/>
      <c r="AG260" s="14"/>
      <c r="AH260" s="14"/>
      <c r="AI260" s="14"/>
      <c r="AJ260" s="14"/>
      <c r="AK260" s="15"/>
      <c r="AL260" s="15"/>
      <c r="AM260" s="16">
        <f t="shared" si="17"/>
        <v>0</v>
      </c>
    </row>
    <row r="261" spans="1:39" ht="15.75" hidden="1" x14ac:dyDescent="0.25">
      <c r="A261" s="72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10">
        <v>0</v>
      </c>
      <c r="S261" s="10">
        <v>5</v>
      </c>
      <c r="T261" s="10">
        <v>4</v>
      </c>
      <c r="U261" s="10">
        <v>0</v>
      </c>
      <c r="V261" s="10">
        <v>2</v>
      </c>
      <c r="W261" s="10">
        <v>0</v>
      </c>
      <c r="X261" s="10">
        <v>0</v>
      </c>
      <c r="Y261" s="10">
        <v>4</v>
      </c>
      <c r="Z261" s="10">
        <v>0</v>
      </c>
      <c r="AA261" s="10">
        <v>1</v>
      </c>
      <c r="AB261" s="11"/>
      <c r="AC261" s="12"/>
      <c r="AD261" s="13"/>
      <c r="AE261" s="13"/>
      <c r="AF261" s="13"/>
      <c r="AG261" s="14"/>
      <c r="AH261" s="14"/>
      <c r="AI261" s="14"/>
      <c r="AJ261" s="14"/>
      <c r="AK261" s="15"/>
      <c r="AL261" s="15"/>
      <c r="AM261" s="16">
        <f t="shared" si="17"/>
        <v>0</v>
      </c>
    </row>
    <row r="262" spans="1:39" ht="15.75" hidden="1" x14ac:dyDescent="0.25">
      <c r="A262" s="72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10">
        <v>0</v>
      </c>
      <c r="S262" s="10">
        <v>5</v>
      </c>
      <c r="T262" s="10">
        <v>4</v>
      </c>
      <c r="U262" s="10">
        <v>0</v>
      </c>
      <c r="V262" s="10">
        <v>2</v>
      </c>
      <c r="W262" s="10">
        <v>0</v>
      </c>
      <c r="X262" s="10">
        <v>0</v>
      </c>
      <c r="Y262" s="10">
        <v>4</v>
      </c>
      <c r="Z262" s="10">
        <v>0</v>
      </c>
      <c r="AA262" s="10">
        <v>1</v>
      </c>
      <c r="AB262" s="11"/>
      <c r="AC262" s="12"/>
      <c r="AD262" s="13"/>
      <c r="AE262" s="13"/>
      <c r="AF262" s="13"/>
      <c r="AG262" s="14"/>
      <c r="AH262" s="14"/>
      <c r="AI262" s="14"/>
      <c r="AJ262" s="14"/>
      <c r="AK262" s="15"/>
      <c r="AL262" s="15"/>
      <c r="AM262" s="16">
        <f t="shared" ref="AM262:AM293" si="18">AG262+AH262+AI262+AJ262+AK262+AL262</f>
        <v>0</v>
      </c>
    </row>
    <row r="263" spans="1:39" ht="15.75" hidden="1" x14ac:dyDescent="0.25">
      <c r="A263" s="72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10">
        <v>0</v>
      </c>
      <c r="S263" s="10">
        <v>5</v>
      </c>
      <c r="T263" s="10">
        <v>4</v>
      </c>
      <c r="U263" s="10">
        <v>0</v>
      </c>
      <c r="V263" s="10">
        <v>2</v>
      </c>
      <c r="W263" s="10">
        <v>0</v>
      </c>
      <c r="X263" s="10">
        <v>0</v>
      </c>
      <c r="Y263" s="10">
        <v>4</v>
      </c>
      <c r="Z263" s="10">
        <v>0</v>
      </c>
      <c r="AA263" s="10">
        <v>1</v>
      </c>
      <c r="AB263" s="11"/>
      <c r="AC263" s="12"/>
      <c r="AD263" s="13"/>
      <c r="AE263" s="13"/>
      <c r="AF263" s="13"/>
      <c r="AG263" s="14"/>
      <c r="AH263" s="14"/>
      <c r="AI263" s="14"/>
      <c r="AJ263" s="14"/>
      <c r="AK263" s="15"/>
      <c r="AL263" s="15"/>
      <c r="AM263" s="16">
        <f t="shared" si="18"/>
        <v>0</v>
      </c>
    </row>
    <row r="264" spans="1:39" ht="15.75" hidden="1" x14ac:dyDescent="0.25">
      <c r="A264" s="72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10">
        <v>0</v>
      </c>
      <c r="S264" s="10">
        <v>5</v>
      </c>
      <c r="T264" s="10">
        <v>4</v>
      </c>
      <c r="U264" s="10">
        <v>0</v>
      </c>
      <c r="V264" s="10">
        <v>2</v>
      </c>
      <c r="W264" s="10">
        <v>0</v>
      </c>
      <c r="X264" s="10">
        <v>0</v>
      </c>
      <c r="Y264" s="10">
        <v>4</v>
      </c>
      <c r="Z264" s="10">
        <v>0</v>
      </c>
      <c r="AA264" s="10">
        <v>1</v>
      </c>
      <c r="AB264" s="11"/>
      <c r="AC264" s="12"/>
      <c r="AD264" s="13"/>
      <c r="AE264" s="13"/>
      <c r="AF264" s="13"/>
      <c r="AG264" s="14"/>
      <c r="AH264" s="14"/>
      <c r="AI264" s="14"/>
      <c r="AJ264" s="14"/>
      <c r="AK264" s="15"/>
      <c r="AL264" s="15"/>
      <c r="AM264" s="16">
        <f t="shared" si="18"/>
        <v>0</v>
      </c>
    </row>
    <row r="265" spans="1:39" ht="15.75" hidden="1" x14ac:dyDescent="0.25">
      <c r="A265" s="72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10">
        <v>0</v>
      </c>
      <c r="S265" s="10">
        <v>5</v>
      </c>
      <c r="T265" s="10">
        <v>4</v>
      </c>
      <c r="U265" s="10">
        <v>0</v>
      </c>
      <c r="V265" s="10">
        <v>2</v>
      </c>
      <c r="W265" s="10">
        <v>0</v>
      </c>
      <c r="X265" s="10">
        <v>0</v>
      </c>
      <c r="Y265" s="10">
        <v>4</v>
      </c>
      <c r="Z265" s="10">
        <v>0</v>
      </c>
      <c r="AA265" s="10">
        <v>1</v>
      </c>
      <c r="AB265" s="11"/>
      <c r="AC265" s="12"/>
      <c r="AD265" s="13"/>
      <c r="AE265" s="13"/>
      <c r="AF265" s="13"/>
      <c r="AG265" s="14"/>
      <c r="AH265" s="14"/>
      <c r="AI265" s="14"/>
      <c r="AJ265" s="14"/>
      <c r="AK265" s="15"/>
      <c r="AL265" s="15"/>
      <c r="AM265" s="16">
        <f t="shared" si="18"/>
        <v>0</v>
      </c>
    </row>
    <row r="266" spans="1:39" ht="15.75" hidden="1" x14ac:dyDescent="0.25">
      <c r="A266" s="72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10">
        <v>0</v>
      </c>
      <c r="S266" s="10">
        <v>5</v>
      </c>
      <c r="T266" s="10">
        <v>4</v>
      </c>
      <c r="U266" s="10">
        <v>0</v>
      </c>
      <c r="V266" s="10">
        <v>2</v>
      </c>
      <c r="W266" s="10">
        <v>0</v>
      </c>
      <c r="X266" s="10">
        <v>0</v>
      </c>
      <c r="Y266" s="10">
        <v>4</v>
      </c>
      <c r="Z266" s="10">
        <v>0</v>
      </c>
      <c r="AA266" s="10">
        <v>1</v>
      </c>
      <c r="AB266" s="11"/>
      <c r="AC266" s="12"/>
      <c r="AD266" s="13"/>
      <c r="AE266" s="13"/>
      <c r="AF266" s="13"/>
      <c r="AG266" s="14"/>
      <c r="AH266" s="14"/>
      <c r="AI266" s="14"/>
      <c r="AJ266" s="14"/>
      <c r="AK266" s="15"/>
      <c r="AL266" s="15"/>
      <c r="AM266" s="16">
        <f t="shared" si="18"/>
        <v>0</v>
      </c>
    </row>
    <row r="267" spans="1:39" ht="15.75" hidden="1" x14ac:dyDescent="0.25">
      <c r="A267" s="72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10">
        <v>0</v>
      </c>
      <c r="S267" s="10">
        <v>5</v>
      </c>
      <c r="T267" s="10">
        <v>4</v>
      </c>
      <c r="U267" s="10">
        <v>0</v>
      </c>
      <c r="V267" s="10">
        <v>2</v>
      </c>
      <c r="W267" s="10">
        <v>0</v>
      </c>
      <c r="X267" s="10">
        <v>0</v>
      </c>
      <c r="Y267" s="10">
        <v>4</v>
      </c>
      <c r="Z267" s="10">
        <v>0</v>
      </c>
      <c r="AA267" s="10">
        <v>1</v>
      </c>
      <c r="AB267" s="11"/>
      <c r="AC267" s="12"/>
      <c r="AD267" s="13"/>
      <c r="AE267" s="13"/>
      <c r="AF267" s="13"/>
      <c r="AG267" s="14"/>
      <c r="AH267" s="14"/>
      <c r="AI267" s="14"/>
      <c r="AJ267" s="14"/>
      <c r="AK267" s="15"/>
      <c r="AL267" s="15"/>
      <c r="AM267" s="16">
        <f t="shared" si="18"/>
        <v>0</v>
      </c>
    </row>
    <row r="268" spans="1:39" ht="15.75" hidden="1" x14ac:dyDescent="0.25">
      <c r="A268" s="72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10">
        <v>0</v>
      </c>
      <c r="S268" s="10">
        <v>5</v>
      </c>
      <c r="T268" s="10">
        <v>4</v>
      </c>
      <c r="U268" s="10">
        <v>0</v>
      </c>
      <c r="V268" s="10">
        <v>2</v>
      </c>
      <c r="W268" s="10">
        <v>0</v>
      </c>
      <c r="X268" s="10">
        <v>0</v>
      </c>
      <c r="Y268" s="10">
        <v>4</v>
      </c>
      <c r="Z268" s="10">
        <v>0</v>
      </c>
      <c r="AA268" s="10">
        <v>1</v>
      </c>
      <c r="AB268" s="11"/>
      <c r="AC268" s="12"/>
      <c r="AD268" s="13"/>
      <c r="AE268" s="13"/>
      <c r="AF268" s="13"/>
      <c r="AG268" s="14"/>
      <c r="AH268" s="14"/>
      <c r="AI268" s="14"/>
      <c r="AJ268" s="14"/>
      <c r="AK268" s="15"/>
      <c r="AL268" s="15"/>
      <c r="AM268" s="16">
        <f t="shared" si="18"/>
        <v>0</v>
      </c>
    </row>
    <row r="269" spans="1:39" ht="15.75" hidden="1" x14ac:dyDescent="0.25">
      <c r="A269" s="72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10">
        <v>0</v>
      </c>
      <c r="S269" s="10">
        <v>5</v>
      </c>
      <c r="T269" s="10">
        <v>4</v>
      </c>
      <c r="U269" s="10">
        <v>0</v>
      </c>
      <c r="V269" s="10">
        <v>2</v>
      </c>
      <c r="W269" s="10">
        <v>0</v>
      </c>
      <c r="X269" s="10">
        <v>0</v>
      </c>
      <c r="Y269" s="10">
        <v>4</v>
      </c>
      <c r="Z269" s="10">
        <v>0</v>
      </c>
      <c r="AA269" s="10">
        <v>1</v>
      </c>
      <c r="AB269" s="11"/>
      <c r="AC269" s="12"/>
      <c r="AD269" s="13"/>
      <c r="AE269" s="13"/>
      <c r="AF269" s="13"/>
      <c r="AG269" s="14"/>
      <c r="AH269" s="14"/>
      <c r="AI269" s="14"/>
      <c r="AJ269" s="14"/>
      <c r="AK269" s="15"/>
      <c r="AL269" s="15"/>
      <c r="AM269" s="16">
        <f t="shared" si="18"/>
        <v>0</v>
      </c>
    </row>
    <row r="270" spans="1:39" ht="15.75" hidden="1" x14ac:dyDescent="0.25">
      <c r="A270" s="72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10">
        <v>0</v>
      </c>
      <c r="S270" s="10">
        <v>5</v>
      </c>
      <c r="T270" s="10">
        <v>4</v>
      </c>
      <c r="U270" s="10">
        <v>0</v>
      </c>
      <c r="V270" s="10">
        <v>2</v>
      </c>
      <c r="W270" s="10">
        <v>0</v>
      </c>
      <c r="X270" s="10">
        <v>0</v>
      </c>
      <c r="Y270" s="10">
        <v>4</v>
      </c>
      <c r="Z270" s="10">
        <v>0</v>
      </c>
      <c r="AA270" s="10">
        <v>1</v>
      </c>
      <c r="AB270" s="11"/>
      <c r="AC270" s="12"/>
      <c r="AD270" s="13"/>
      <c r="AE270" s="13"/>
      <c r="AF270" s="13"/>
      <c r="AG270" s="14"/>
      <c r="AH270" s="14"/>
      <c r="AI270" s="14"/>
      <c r="AJ270" s="14"/>
      <c r="AK270" s="15"/>
      <c r="AL270" s="15"/>
      <c r="AM270" s="16">
        <f t="shared" si="18"/>
        <v>0</v>
      </c>
    </row>
    <row r="271" spans="1:39" ht="15.75" hidden="1" x14ac:dyDescent="0.25">
      <c r="A271" s="72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10">
        <v>0</v>
      </c>
      <c r="S271" s="10">
        <v>5</v>
      </c>
      <c r="T271" s="10">
        <v>4</v>
      </c>
      <c r="U271" s="10">
        <v>0</v>
      </c>
      <c r="V271" s="10">
        <v>2</v>
      </c>
      <c r="W271" s="10">
        <v>0</v>
      </c>
      <c r="X271" s="10">
        <v>0</v>
      </c>
      <c r="Y271" s="10">
        <v>4</v>
      </c>
      <c r="Z271" s="10">
        <v>0</v>
      </c>
      <c r="AA271" s="10">
        <v>1</v>
      </c>
      <c r="AB271" s="11"/>
      <c r="AC271" s="12"/>
      <c r="AD271" s="13"/>
      <c r="AE271" s="13"/>
      <c r="AF271" s="13"/>
      <c r="AG271" s="14"/>
      <c r="AH271" s="14"/>
      <c r="AI271" s="14"/>
      <c r="AJ271" s="14"/>
      <c r="AK271" s="15"/>
      <c r="AL271" s="15"/>
      <c r="AM271" s="16">
        <f t="shared" si="18"/>
        <v>0</v>
      </c>
    </row>
    <row r="272" spans="1:39" ht="15.75" hidden="1" x14ac:dyDescent="0.25">
      <c r="A272" s="72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10">
        <v>0</v>
      </c>
      <c r="S272" s="10">
        <v>5</v>
      </c>
      <c r="T272" s="10">
        <v>4</v>
      </c>
      <c r="U272" s="10">
        <v>0</v>
      </c>
      <c r="V272" s="10">
        <v>2</v>
      </c>
      <c r="W272" s="10">
        <v>0</v>
      </c>
      <c r="X272" s="10">
        <v>0</v>
      </c>
      <c r="Y272" s="10">
        <v>4</v>
      </c>
      <c r="Z272" s="10">
        <v>0</v>
      </c>
      <c r="AA272" s="10">
        <v>1</v>
      </c>
      <c r="AB272" s="11"/>
      <c r="AC272" s="12"/>
      <c r="AD272" s="13"/>
      <c r="AE272" s="13"/>
      <c r="AF272" s="13"/>
      <c r="AG272" s="14"/>
      <c r="AH272" s="14"/>
      <c r="AI272" s="14"/>
      <c r="AJ272" s="14"/>
      <c r="AK272" s="15"/>
      <c r="AL272" s="15"/>
      <c r="AM272" s="16">
        <f t="shared" si="18"/>
        <v>0</v>
      </c>
    </row>
    <row r="273" spans="1:39" ht="15.75" hidden="1" x14ac:dyDescent="0.25">
      <c r="A273" s="72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10">
        <v>0</v>
      </c>
      <c r="S273" s="10">
        <v>5</v>
      </c>
      <c r="T273" s="10">
        <v>4</v>
      </c>
      <c r="U273" s="10">
        <v>0</v>
      </c>
      <c r="V273" s="10">
        <v>2</v>
      </c>
      <c r="W273" s="10">
        <v>0</v>
      </c>
      <c r="X273" s="10">
        <v>0</v>
      </c>
      <c r="Y273" s="10">
        <v>4</v>
      </c>
      <c r="Z273" s="10">
        <v>0</v>
      </c>
      <c r="AA273" s="10">
        <v>1</v>
      </c>
      <c r="AB273" s="11"/>
      <c r="AC273" s="12"/>
      <c r="AD273" s="13"/>
      <c r="AE273" s="13"/>
      <c r="AF273" s="13"/>
      <c r="AG273" s="14"/>
      <c r="AH273" s="14"/>
      <c r="AI273" s="14"/>
      <c r="AJ273" s="14"/>
      <c r="AK273" s="15"/>
      <c r="AL273" s="15"/>
      <c r="AM273" s="16">
        <f t="shared" si="18"/>
        <v>0</v>
      </c>
    </row>
    <row r="274" spans="1:39" ht="15.75" hidden="1" x14ac:dyDescent="0.25">
      <c r="A274" s="72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10">
        <v>0</v>
      </c>
      <c r="S274" s="10">
        <v>5</v>
      </c>
      <c r="T274" s="10">
        <v>4</v>
      </c>
      <c r="U274" s="10">
        <v>0</v>
      </c>
      <c r="V274" s="10">
        <v>2</v>
      </c>
      <c r="W274" s="10">
        <v>0</v>
      </c>
      <c r="X274" s="10">
        <v>0</v>
      </c>
      <c r="Y274" s="10">
        <v>4</v>
      </c>
      <c r="Z274" s="10">
        <v>0</v>
      </c>
      <c r="AA274" s="10">
        <v>1</v>
      </c>
      <c r="AB274" s="11"/>
      <c r="AC274" s="12"/>
      <c r="AD274" s="13"/>
      <c r="AE274" s="13"/>
      <c r="AF274" s="13"/>
      <c r="AG274" s="14"/>
      <c r="AH274" s="14"/>
      <c r="AI274" s="14"/>
      <c r="AJ274" s="14"/>
      <c r="AK274" s="15"/>
      <c r="AL274" s="15"/>
      <c r="AM274" s="16">
        <f t="shared" si="18"/>
        <v>0</v>
      </c>
    </row>
    <row r="275" spans="1:39" ht="15.75" hidden="1" x14ac:dyDescent="0.25">
      <c r="A275" s="72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10">
        <v>0</v>
      </c>
      <c r="S275" s="10">
        <v>5</v>
      </c>
      <c r="T275" s="10">
        <v>4</v>
      </c>
      <c r="U275" s="10">
        <v>0</v>
      </c>
      <c r="V275" s="10">
        <v>2</v>
      </c>
      <c r="W275" s="10">
        <v>0</v>
      </c>
      <c r="X275" s="10">
        <v>0</v>
      </c>
      <c r="Y275" s="10">
        <v>4</v>
      </c>
      <c r="Z275" s="10">
        <v>0</v>
      </c>
      <c r="AA275" s="10">
        <v>1</v>
      </c>
      <c r="AB275" s="11"/>
      <c r="AC275" s="12"/>
      <c r="AD275" s="13"/>
      <c r="AE275" s="13"/>
      <c r="AF275" s="13"/>
      <c r="AG275" s="14"/>
      <c r="AH275" s="14"/>
      <c r="AI275" s="14"/>
      <c r="AJ275" s="14"/>
      <c r="AK275" s="15"/>
      <c r="AL275" s="15"/>
      <c r="AM275" s="16">
        <f t="shared" si="18"/>
        <v>0</v>
      </c>
    </row>
    <row r="276" spans="1:39" ht="15.75" hidden="1" x14ac:dyDescent="0.25">
      <c r="A276" s="72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10">
        <v>0</v>
      </c>
      <c r="S276" s="10">
        <v>5</v>
      </c>
      <c r="T276" s="10">
        <v>4</v>
      </c>
      <c r="U276" s="10">
        <v>0</v>
      </c>
      <c r="V276" s="10">
        <v>2</v>
      </c>
      <c r="W276" s="10">
        <v>0</v>
      </c>
      <c r="X276" s="10">
        <v>0</v>
      </c>
      <c r="Y276" s="10">
        <v>4</v>
      </c>
      <c r="Z276" s="10">
        <v>0</v>
      </c>
      <c r="AA276" s="10">
        <v>1</v>
      </c>
      <c r="AB276" s="11"/>
      <c r="AC276" s="12"/>
      <c r="AD276" s="13"/>
      <c r="AE276" s="13"/>
      <c r="AF276" s="13"/>
      <c r="AG276" s="14"/>
      <c r="AH276" s="14"/>
      <c r="AI276" s="14"/>
      <c r="AJ276" s="14"/>
      <c r="AK276" s="15"/>
      <c r="AL276" s="15"/>
      <c r="AM276" s="16">
        <f t="shared" si="18"/>
        <v>0</v>
      </c>
    </row>
    <row r="277" spans="1:39" ht="15.75" hidden="1" x14ac:dyDescent="0.25">
      <c r="A277" s="72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10">
        <v>0</v>
      </c>
      <c r="S277" s="10">
        <v>5</v>
      </c>
      <c r="T277" s="10">
        <v>4</v>
      </c>
      <c r="U277" s="10">
        <v>0</v>
      </c>
      <c r="V277" s="10">
        <v>2</v>
      </c>
      <c r="W277" s="10">
        <v>0</v>
      </c>
      <c r="X277" s="10">
        <v>0</v>
      </c>
      <c r="Y277" s="10">
        <v>4</v>
      </c>
      <c r="Z277" s="10">
        <v>0</v>
      </c>
      <c r="AA277" s="10">
        <v>1</v>
      </c>
      <c r="AB277" s="11"/>
      <c r="AC277" s="12"/>
      <c r="AD277" s="13"/>
      <c r="AE277" s="13"/>
      <c r="AF277" s="13"/>
      <c r="AG277" s="14"/>
      <c r="AH277" s="14"/>
      <c r="AI277" s="14"/>
      <c r="AJ277" s="14"/>
      <c r="AK277" s="15"/>
      <c r="AL277" s="15"/>
      <c r="AM277" s="16">
        <f t="shared" si="18"/>
        <v>0</v>
      </c>
    </row>
    <row r="278" spans="1:39" ht="15.75" hidden="1" x14ac:dyDescent="0.25">
      <c r="A278" s="72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10">
        <v>0</v>
      </c>
      <c r="S278" s="10">
        <v>5</v>
      </c>
      <c r="T278" s="10">
        <v>4</v>
      </c>
      <c r="U278" s="10">
        <v>0</v>
      </c>
      <c r="V278" s="10">
        <v>2</v>
      </c>
      <c r="W278" s="10">
        <v>0</v>
      </c>
      <c r="X278" s="10">
        <v>0</v>
      </c>
      <c r="Y278" s="10">
        <v>4</v>
      </c>
      <c r="Z278" s="10">
        <v>0</v>
      </c>
      <c r="AA278" s="10">
        <v>1</v>
      </c>
      <c r="AB278" s="11"/>
      <c r="AC278" s="12"/>
      <c r="AD278" s="13"/>
      <c r="AE278" s="13"/>
      <c r="AF278" s="13"/>
      <c r="AG278" s="14"/>
      <c r="AH278" s="14"/>
      <c r="AI278" s="14"/>
      <c r="AJ278" s="14"/>
      <c r="AK278" s="15"/>
      <c r="AL278" s="15"/>
      <c r="AM278" s="16">
        <f t="shared" si="18"/>
        <v>0</v>
      </c>
    </row>
    <row r="279" spans="1:39" ht="68.25" customHeight="1" x14ac:dyDescent="0.25">
      <c r="A279" s="72">
        <v>8</v>
      </c>
      <c r="B279" s="72">
        <v>0</v>
      </c>
      <c r="C279" s="72">
        <v>2</v>
      </c>
      <c r="D279" s="72">
        <v>0</v>
      </c>
      <c r="E279" s="72">
        <v>5</v>
      </c>
      <c r="F279" s="72">
        <v>0</v>
      </c>
      <c r="G279" s="72">
        <v>3</v>
      </c>
      <c r="H279" s="72">
        <v>0</v>
      </c>
      <c r="I279" s="72">
        <v>5</v>
      </c>
      <c r="J279" s="72">
        <v>4</v>
      </c>
      <c r="K279" s="72">
        <v>0</v>
      </c>
      <c r="L279" s="72">
        <v>2</v>
      </c>
      <c r="M279" s="72">
        <v>2</v>
      </c>
      <c r="N279" s="72">
        <v>0</v>
      </c>
      <c r="O279" s="72">
        <v>1</v>
      </c>
      <c r="P279" s="72">
        <v>0</v>
      </c>
      <c r="Q279" s="72">
        <v>0</v>
      </c>
      <c r="R279" s="10">
        <v>0</v>
      </c>
      <c r="S279" s="10">
        <v>5</v>
      </c>
      <c r="T279" s="10">
        <v>4</v>
      </c>
      <c r="U279" s="10">
        <v>4</v>
      </c>
      <c r="V279" s="10">
        <v>2</v>
      </c>
      <c r="W279" s="10">
        <v>2</v>
      </c>
      <c r="X279" s="10">
        <v>0</v>
      </c>
      <c r="Y279" s="10">
        <v>3</v>
      </c>
      <c r="Z279" s="10">
        <v>0</v>
      </c>
      <c r="AA279" s="10">
        <v>0</v>
      </c>
      <c r="AB279" s="54" t="s">
        <v>73</v>
      </c>
      <c r="AC279" s="82" t="s">
        <v>31</v>
      </c>
      <c r="AD279" s="83"/>
      <c r="AE279" s="83"/>
      <c r="AF279" s="83"/>
      <c r="AG279" s="14">
        <v>2000</v>
      </c>
      <c r="AH279" s="14">
        <v>1200</v>
      </c>
      <c r="AI279" s="14">
        <v>900</v>
      </c>
      <c r="AJ279" s="14">
        <v>1200</v>
      </c>
      <c r="AK279" s="14">
        <v>1200</v>
      </c>
      <c r="AL279" s="14">
        <v>1200</v>
      </c>
      <c r="AM279" s="16">
        <f t="shared" si="18"/>
        <v>7700</v>
      </c>
    </row>
    <row r="280" spans="1:39" ht="31.5" x14ac:dyDescent="0.25">
      <c r="A280" s="72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10">
        <v>0</v>
      </c>
      <c r="S280" s="10">
        <v>5</v>
      </c>
      <c r="T280" s="10">
        <v>4</v>
      </c>
      <c r="U280" s="10">
        <v>4</v>
      </c>
      <c r="V280" s="10">
        <v>2</v>
      </c>
      <c r="W280" s="10">
        <v>2</v>
      </c>
      <c r="X280" s="10">
        <v>0</v>
      </c>
      <c r="Y280" s="10">
        <v>3</v>
      </c>
      <c r="Z280" s="10">
        <v>0</v>
      </c>
      <c r="AA280" s="10">
        <v>0</v>
      </c>
      <c r="AB280" s="68" t="s">
        <v>47</v>
      </c>
      <c r="AC280" s="12" t="s">
        <v>31</v>
      </c>
      <c r="AD280" s="13"/>
      <c r="AE280" s="13"/>
      <c r="AF280" s="13"/>
      <c r="AG280" s="14">
        <v>2000</v>
      </c>
      <c r="AH280" s="14">
        <v>1200</v>
      </c>
      <c r="AI280" s="14">
        <v>900</v>
      </c>
      <c r="AJ280" s="14">
        <v>1200</v>
      </c>
      <c r="AK280" s="14">
        <v>1200</v>
      </c>
      <c r="AL280" s="14">
        <v>1200</v>
      </c>
      <c r="AM280" s="16">
        <f t="shared" si="18"/>
        <v>7700</v>
      </c>
    </row>
    <row r="281" spans="1:39" ht="38.25" customHeight="1" x14ac:dyDescent="0.25">
      <c r="A281" s="72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10">
        <v>0</v>
      </c>
      <c r="S281" s="10">
        <v>5</v>
      </c>
      <c r="T281" s="10">
        <v>4</v>
      </c>
      <c r="U281" s="10">
        <v>4</v>
      </c>
      <c r="V281" s="10">
        <v>2</v>
      </c>
      <c r="W281" s="10">
        <v>2</v>
      </c>
      <c r="X281" s="10">
        <v>0</v>
      </c>
      <c r="Y281" s="10">
        <v>3</v>
      </c>
      <c r="Z281" s="10">
        <v>0</v>
      </c>
      <c r="AA281" s="10">
        <v>1</v>
      </c>
      <c r="AB281" s="11" t="s">
        <v>76</v>
      </c>
      <c r="AC281" s="12" t="s">
        <v>49</v>
      </c>
      <c r="AD281" s="13"/>
      <c r="AE281" s="13"/>
      <c r="AF281" s="13"/>
      <c r="AG281" s="65">
        <v>5</v>
      </c>
      <c r="AH281" s="65">
        <v>5</v>
      </c>
      <c r="AI281" s="65">
        <v>5</v>
      </c>
      <c r="AJ281" s="65">
        <v>2</v>
      </c>
      <c r="AK281" s="66">
        <v>2</v>
      </c>
      <c r="AL281" s="66">
        <v>2</v>
      </c>
      <c r="AM281" s="67">
        <f t="shared" si="18"/>
        <v>21</v>
      </c>
    </row>
    <row r="282" spans="1:39" ht="31.5" x14ac:dyDescent="0.25">
      <c r="A282" s="72">
        <v>8</v>
      </c>
      <c r="B282" s="72">
        <v>0</v>
      </c>
      <c r="C282" s="72">
        <v>2</v>
      </c>
      <c r="D282" s="72">
        <v>0</v>
      </c>
      <c r="E282" s="72">
        <v>5</v>
      </c>
      <c r="F282" s="72">
        <v>0</v>
      </c>
      <c r="G282" s="72">
        <v>3</v>
      </c>
      <c r="H282" s="72">
        <v>0</v>
      </c>
      <c r="I282" s="72">
        <v>5</v>
      </c>
      <c r="J282" s="72">
        <v>4</v>
      </c>
      <c r="K282" s="72">
        <v>0</v>
      </c>
      <c r="L282" s="72">
        <v>2</v>
      </c>
      <c r="M282" s="72">
        <v>2</v>
      </c>
      <c r="N282" s="72">
        <v>0</v>
      </c>
      <c r="O282" s="72">
        <v>1</v>
      </c>
      <c r="P282" s="72">
        <v>1</v>
      </c>
      <c r="Q282" s="72">
        <v>0</v>
      </c>
      <c r="R282" s="10">
        <v>0</v>
      </c>
      <c r="S282" s="10">
        <v>5</v>
      </c>
      <c r="T282" s="10">
        <v>4</v>
      </c>
      <c r="U282" s="10">
        <v>4</v>
      </c>
      <c r="V282" s="10">
        <v>2</v>
      </c>
      <c r="W282" s="10">
        <v>2</v>
      </c>
      <c r="X282" s="10">
        <v>0</v>
      </c>
      <c r="Y282" s="10">
        <v>4</v>
      </c>
      <c r="Z282" s="10">
        <v>0</v>
      </c>
      <c r="AA282" s="10">
        <v>0</v>
      </c>
      <c r="AB282" s="84" t="s">
        <v>77</v>
      </c>
      <c r="AC282" s="12" t="s">
        <v>31</v>
      </c>
      <c r="AD282" s="13"/>
      <c r="AE282" s="13"/>
      <c r="AF282" s="13"/>
      <c r="AG282" s="256">
        <v>2022.5</v>
      </c>
      <c r="AH282" s="14">
        <v>1000</v>
      </c>
      <c r="AI282" s="14">
        <v>900</v>
      </c>
      <c r="AJ282" s="14">
        <v>100</v>
      </c>
      <c r="AK282" s="14">
        <v>100</v>
      </c>
      <c r="AL282" s="14">
        <v>100</v>
      </c>
      <c r="AM282" s="16">
        <f t="shared" si="18"/>
        <v>4222.5</v>
      </c>
    </row>
    <row r="283" spans="1:39" ht="31.5" x14ac:dyDescent="0.25">
      <c r="A283" s="72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10">
        <v>0</v>
      </c>
      <c r="S283" s="10">
        <v>5</v>
      </c>
      <c r="T283" s="10">
        <v>4</v>
      </c>
      <c r="U283" s="10">
        <v>4</v>
      </c>
      <c r="V283" s="10">
        <v>2</v>
      </c>
      <c r="W283" s="10">
        <v>2</v>
      </c>
      <c r="X283" s="10">
        <v>0</v>
      </c>
      <c r="Y283" s="10">
        <v>4</v>
      </c>
      <c r="Z283" s="10">
        <v>0</v>
      </c>
      <c r="AA283" s="10">
        <v>0</v>
      </c>
      <c r="AB283" s="63" t="s">
        <v>47</v>
      </c>
      <c r="AC283" s="12" t="s">
        <v>31</v>
      </c>
      <c r="AD283" s="13"/>
      <c r="AE283" s="13"/>
      <c r="AF283" s="13"/>
      <c r="AG283" s="256">
        <v>2022.5</v>
      </c>
      <c r="AH283" s="14">
        <v>1000</v>
      </c>
      <c r="AI283" s="14">
        <v>900</v>
      </c>
      <c r="AJ283" s="14">
        <v>100</v>
      </c>
      <c r="AK283" s="15">
        <v>100</v>
      </c>
      <c r="AL283" s="14">
        <v>100</v>
      </c>
      <c r="AM283" s="16">
        <f t="shared" si="18"/>
        <v>4222.5</v>
      </c>
    </row>
    <row r="284" spans="1:39" ht="31.5" x14ac:dyDescent="0.25">
      <c r="A284" s="72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10">
        <v>0</v>
      </c>
      <c r="S284" s="10">
        <v>5</v>
      </c>
      <c r="T284" s="10">
        <v>4</v>
      </c>
      <c r="U284" s="10">
        <v>4</v>
      </c>
      <c r="V284" s="10">
        <v>2</v>
      </c>
      <c r="W284" s="10">
        <v>2</v>
      </c>
      <c r="X284" s="10">
        <v>0</v>
      </c>
      <c r="Y284" s="10">
        <v>4</v>
      </c>
      <c r="Z284" s="10">
        <v>0</v>
      </c>
      <c r="AA284" s="10">
        <v>1</v>
      </c>
      <c r="AB284" s="54" t="s">
        <v>80</v>
      </c>
      <c r="AC284" s="12" t="s">
        <v>49</v>
      </c>
      <c r="AD284" s="13"/>
      <c r="AE284" s="13"/>
      <c r="AF284" s="13"/>
      <c r="AG284" s="65">
        <v>10</v>
      </c>
      <c r="AH284" s="65">
        <v>5</v>
      </c>
      <c r="AI284" s="65">
        <v>5</v>
      </c>
      <c r="AJ284" s="66">
        <v>1</v>
      </c>
      <c r="AK284" s="66">
        <v>1</v>
      </c>
      <c r="AL284" s="66">
        <v>1</v>
      </c>
      <c r="AM284" s="67">
        <f t="shared" si="18"/>
        <v>23</v>
      </c>
    </row>
    <row r="285" spans="1:39" ht="51.75" hidden="1" customHeight="1" x14ac:dyDescent="0.25">
      <c r="A285" s="72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10">
        <v>0</v>
      </c>
      <c r="S285" s="10">
        <v>5</v>
      </c>
      <c r="T285" s="10">
        <v>4</v>
      </c>
      <c r="U285" s="10">
        <v>4</v>
      </c>
      <c r="V285" s="10">
        <v>2</v>
      </c>
      <c r="W285" s="10">
        <v>2</v>
      </c>
      <c r="X285" s="10">
        <v>1</v>
      </c>
      <c r="Y285" s="10">
        <v>0</v>
      </c>
      <c r="Z285" s="10">
        <v>0</v>
      </c>
      <c r="AA285" s="10">
        <v>0</v>
      </c>
      <c r="AB285" s="85"/>
      <c r="AC285" s="12"/>
      <c r="AD285" s="13"/>
      <c r="AE285" s="13"/>
      <c r="AF285" s="13"/>
      <c r="AG285" s="14">
        <v>0</v>
      </c>
      <c r="AH285" s="14"/>
      <c r="AI285" s="14">
        <v>0</v>
      </c>
      <c r="AJ285" s="15">
        <v>0</v>
      </c>
      <c r="AK285" s="15">
        <v>0</v>
      </c>
      <c r="AL285" s="15">
        <v>0</v>
      </c>
      <c r="AM285" s="16">
        <f t="shared" si="18"/>
        <v>0</v>
      </c>
    </row>
    <row r="286" spans="1:39" ht="66" customHeight="1" x14ac:dyDescent="0.25">
      <c r="A286" s="72">
        <v>8</v>
      </c>
      <c r="B286" s="72">
        <v>0</v>
      </c>
      <c r="C286" s="72">
        <v>2</v>
      </c>
      <c r="D286" s="72">
        <v>0</v>
      </c>
      <c r="E286" s="72">
        <v>5</v>
      </c>
      <c r="F286" s="72">
        <v>0</v>
      </c>
      <c r="G286" s="72">
        <v>3</v>
      </c>
      <c r="H286" s="72">
        <v>0</v>
      </c>
      <c r="I286" s="72">
        <v>5</v>
      </c>
      <c r="J286" s="72">
        <v>4</v>
      </c>
      <c r="K286" s="72">
        <v>0</v>
      </c>
      <c r="L286" s="72">
        <v>2</v>
      </c>
      <c r="M286" s="72">
        <v>2</v>
      </c>
      <c r="N286" s="72">
        <v>0</v>
      </c>
      <c r="O286" s="72">
        <v>1</v>
      </c>
      <c r="P286" s="72">
        <v>8</v>
      </c>
      <c r="Q286" s="72">
        <v>0</v>
      </c>
      <c r="R286" s="10">
        <v>0</v>
      </c>
      <c r="S286" s="10">
        <v>5</v>
      </c>
      <c r="T286" s="10">
        <v>4</v>
      </c>
      <c r="U286" s="10">
        <v>4</v>
      </c>
      <c r="V286" s="10">
        <v>2</v>
      </c>
      <c r="W286" s="10">
        <v>2</v>
      </c>
      <c r="X286" s="10">
        <v>0</v>
      </c>
      <c r="Y286" s="10">
        <v>5</v>
      </c>
      <c r="Z286" s="10">
        <v>0</v>
      </c>
      <c r="AA286" s="10">
        <v>0</v>
      </c>
      <c r="AB286" s="81" t="s">
        <v>82</v>
      </c>
      <c r="AC286" s="12" t="s">
        <v>31</v>
      </c>
      <c r="AD286" s="13"/>
      <c r="AE286" s="13"/>
      <c r="AF286" s="13"/>
      <c r="AG286" s="14">
        <v>1500</v>
      </c>
      <c r="AH286" s="14">
        <v>100</v>
      </c>
      <c r="AI286" s="14">
        <v>100</v>
      </c>
      <c r="AJ286" s="14">
        <v>100</v>
      </c>
      <c r="AK286" s="14">
        <v>100</v>
      </c>
      <c r="AL286" s="14">
        <v>100</v>
      </c>
      <c r="AM286" s="16">
        <f t="shared" si="18"/>
        <v>2000</v>
      </c>
    </row>
    <row r="287" spans="1:39" ht="39" customHeight="1" x14ac:dyDescent="0.25">
      <c r="A287" s="72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10">
        <v>0</v>
      </c>
      <c r="S287" s="10">
        <v>5</v>
      </c>
      <c r="T287" s="10">
        <v>4</v>
      </c>
      <c r="U287" s="10">
        <v>4</v>
      </c>
      <c r="V287" s="10">
        <v>2</v>
      </c>
      <c r="W287" s="10">
        <v>2</v>
      </c>
      <c r="X287" s="10">
        <v>0</v>
      </c>
      <c r="Y287" s="10">
        <v>5</v>
      </c>
      <c r="Z287" s="10">
        <v>0</v>
      </c>
      <c r="AA287" s="10">
        <v>0</v>
      </c>
      <c r="AB287" s="63" t="s">
        <v>47</v>
      </c>
      <c r="AC287" s="12" t="s">
        <v>31</v>
      </c>
      <c r="AD287" s="13"/>
      <c r="AE287" s="13"/>
      <c r="AF287" s="13"/>
      <c r="AG287" s="15">
        <v>1500</v>
      </c>
      <c r="AH287" s="15">
        <v>100</v>
      </c>
      <c r="AI287" s="15">
        <v>100</v>
      </c>
      <c r="AJ287" s="15">
        <v>100</v>
      </c>
      <c r="AK287" s="87">
        <v>100</v>
      </c>
      <c r="AL287" s="87">
        <v>100</v>
      </c>
      <c r="AM287" s="16">
        <f t="shared" si="18"/>
        <v>2000</v>
      </c>
    </row>
    <row r="288" spans="1:39" ht="45.75" customHeight="1" x14ac:dyDescent="0.25">
      <c r="A288" s="72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10">
        <v>0</v>
      </c>
      <c r="S288" s="10">
        <v>5</v>
      </c>
      <c r="T288" s="10">
        <v>4</v>
      </c>
      <c r="U288" s="10">
        <v>4</v>
      </c>
      <c r="V288" s="10">
        <v>2</v>
      </c>
      <c r="W288" s="10">
        <v>2</v>
      </c>
      <c r="X288" s="10">
        <v>0</v>
      </c>
      <c r="Y288" s="10">
        <v>5</v>
      </c>
      <c r="Z288" s="10">
        <v>0</v>
      </c>
      <c r="AA288" s="10">
        <v>1</v>
      </c>
      <c r="AB288" s="81" t="s">
        <v>85</v>
      </c>
      <c r="AC288" s="12" t="s">
        <v>49</v>
      </c>
      <c r="AD288" s="13"/>
      <c r="AE288" s="13"/>
      <c r="AF288" s="13"/>
      <c r="AG288" s="66">
        <v>2</v>
      </c>
      <c r="AH288" s="66">
        <v>1</v>
      </c>
      <c r="AI288" s="66">
        <v>1</v>
      </c>
      <c r="AJ288" s="66">
        <v>1</v>
      </c>
      <c r="AK288" s="66">
        <v>1</v>
      </c>
      <c r="AL288" s="66">
        <v>1</v>
      </c>
      <c r="AM288" s="67">
        <f t="shared" si="18"/>
        <v>7</v>
      </c>
    </row>
    <row r="289" spans="1:39" ht="31.5" x14ac:dyDescent="0.25">
      <c r="A289" s="88"/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79">
        <v>0</v>
      </c>
      <c r="S289" s="79">
        <v>5</v>
      </c>
      <c r="T289" s="79">
        <v>4</v>
      </c>
      <c r="U289" s="79">
        <v>4</v>
      </c>
      <c r="V289" s="79">
        <v>3</v>
      </c>
      <c r="W289" s="79">
        <v>0</v>
      </c>
      <c r="X289" s="79">
        <v>0</v>
      </c>
      <c r="Y289" s="79">
        <v>0</v>
      </c>
      <c r="Z289" s="79">
        <v>0</v>
      </c>
      <c r="AA289" s="79">
        <v>0</v>
      </c>
      <c r="AB289" s="59" t="s">
        <v>87</v>
      </c>
      <c r="AC289" s="82" t="s">
        <v>31</v>
      </c>
      <c r="AD289" s="89"/>
      <c r="AE289" s="89"/>
      <c r="AF289" s="89"/>
      <c r="AG289" s="60">
        <f>AG291+AG293+AG295+AG297+AG299+AG301+AG303+AG305+AG307+AG309+AG311+AG313+AG315+AG317</f>
        <v>11155.9</v>
      </c>
      <c r="AH289" s="60">
        <f>AH291+AH293</f>
        <v>2300</v>
      </c>
      <c r="AI289" s="60">
        <f>AI291+AI293</f>
        <v>1300</v>
      </c>
      <c r="AJ289" s="60">
        <f>AJ291+AJ293</f>
        <v>1300</v>
      </c>
      <c r="AK289" s="60">
        <f>AK291+AK293</f>
        <v>1300</v>
      </c>
      <c r="AL289" s="60">
        <f>AL291+AL293</f>
        <v>1300</v>
      </c>
      <c r="AM289" s="52">
        <f t="shared" si="18"/>
        <v>18655.900000000001</v>
      </c>
    </row>
    <row r="290" spans="1:39" ht="31.5" x14ac:dyDescent="0.25">
      <c r="A290" s="72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10">
        <v>0</v>
      </c>
      <c r="S290" s="10">
        <v>5</v>
      </c>
      <c r="T290" s="10">
        <v>4</v>
      </c>
      <c r="U290" s="10">
        <v>4</v>
      </c>
      <c r="V290" s="10">
        <v>3</v>
      </c>
      <c r="W290" s="10">
        <v>0</v>
      </c>
      <c r="X290" s="10">
        <v>0</v>
      </c>
      <c r="Y290" s="10">
        <v>0</v>
      </c>
      <c r="Z290" s="10">
        <v>0</v>
      </c>
      <c r="AA290" s="10">
        <v>0</v>
      </c>
      <c r="AB290" s="54" t="s">
        <v>90</v>
      </c>
      <c r="AC290" s="12" t="s">
        <v>49</v>
      </c>
      <c r="AD290" s="13"/>
      <c r="AE290" s="13"/>
      <c r="AF290" s="13"/>
      <c r="AG290" s="66">
        <v>6</v>
      </c>
      <c r="AH290" s="66">
        <v>2</v>
      </c>
      <c r="AI290" s="66">
        <v>1</v>
      </c>
      <c r="AJ290" s="66">
        <v>1</v>
      </c>
      <c r="AK290" s="66">
        <v>1</v>
      </c>
      <c r="AL290" s="66">
        <v>1</v>
      </c>
      <c r="AM290" s="67">
        <v>12</v>
      </c>
    </row>
    <row r="291" spans="1:39" ht="63" x14ac:dyDescent="0.25">
      <c r="A291" s="88">
        <v>8</v>
      </c>
      <c r="B291" s="88">
        <v>0</v>
      </c>
      <c r="C291" s="88">
        <v>2</v>
      </c>
      <c r="D291" s="88">
        <v>0</v>
      </c>
      <c r="E291" s="88">
        <v>5</v>
      </c>
      <c r="F291" s="88">
        <v>0</v>
      </c>
      <c r="G291" s="88">
        <v>3</v>
      </c>
      <c r="H291" s="88">
        <v>0</v>
      </c>
      <c r="I291" s="88">
        <v>5</v>
      </c>
      <c r="J291" s="88">
        <v>4</v>
      </c>
      <c r="K291" s="88">
        <v>0</v>
      </c>
      <c r="L291" s="88">
        <v>3</v>
      </c>
      <c r="M291" s="88" t="s">
        <v>52</v>
      </c>
      <c r="N291" s="88">
        <v>9</v>
      </c>
      <c r="O291" s="88">
        <v>0</v>
      </c>
      <c r="P291" s="88">
        <v>0</v>
      </c>
      <c r="Q291" s="88">
        <v>0</v>
      </c>
      <c r="R291" s="10">
        <v>0</v>
      </c>
      <c r="S291" s="10">
        <v>5</v>
      </c>
      <c r="T291" s="10">
        <v>4</v>
      </c>
      <c r="U291" s="10">
        <v>4</v>
      </c>
      <c r="V291" s="10">
        <v>3</v>
      </c>
      <c r="W291" s="10">
        <v>3</v>
      </c>
      <c r="X291" s="10">
        <v>0</v>
      </c>
      <c r="Y291" s="10">
        <v>1</v>
      </c>
      <c r="Z291" s="10">
        <v>0</v>
      </c>
      <c r="AA291" s="10">
        <v>0</v>
      </c>
      <c r="AB291" s="81" t="s">
        <v>92</v>
      </c>
      <c r="AC291" s="12" t="s">
        <v>31</v>
      </c>
      <c r="AD291" s="13"/>
      <c r="AE291" s="13"/>
      <c r="AF291" s="13"/>
      <c r="AG291" s="14">
        <v>0</v>
      </c>
      <c r="AH291" s="91">
        <v>2000</v>
      </c>
      <c r="AI291" s="14">
        <v>1000</v>
      </c>
      <c r="AJ291" s="14">
        <v>1000</v>
      </c>
      <c r="AK291" s="14">
        <v>1000</v>
      </c>
      <c r="AL291" s="14">
        <v>1000</v>
      </c>
      <c r="AM291" s="16">
        <f>AG291+AH291+AI291+AJ291+AK291+AL291</f>
        <v>6000</v>
      </c>
    </row>
    <row r="292" spans="1:39" ht="47.25" x14ac:dyDescent="0.25">
      <c r="A292" s="72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10">
        <v>0</v>
      </c>
      <c r="S292" s="10">
        <v>5</v>
      </c>
      <c r="T292" s="10">
        <v>4</v>
      </c>
      <c r="U292" s="10">
        <v>4</v>
      </c>
      <c r="V292" s="10">
        <v>3</v>
      </c>
      <c r="W292" s="10">
        <v>3</v>
      </c>
      <c r="X292" s="10">
        <v>0</v>
      </c>
      <c r="Y292" s="10">
        <v>1</v>
      </c>
      <c r="Z292" s="10">
        <v>0</v>
      </c>
      <c r="AA292" s="10">
        <v>1</v>
      </c>
      <c r="AB292" s="92" t="s">
        <v>94</v>
      </c>
      <c r="AC292" s="12" t="s">
        <v>34</v>
      </c>
      <c r="AD292" s="13"/>
      <c r="AE292" s="13"/>
      <c r="AF292" s="13"/>
      <c r="AG292" s="65">
        <v>0</v>
      </c>
      <c r="AH292" s="65">
        <f>AH291/AH21*100</f>
        <v>1.0011342851450695</v>
      </c>
      <c r="AI292" s="65">
        <f>AI291/AI21*100</f>
        <v>0.52155345740394676</v>
      </c>
      <c r="AJ292" s="65">
        <f>AJ291/AJ21*100</f>
        <v>0.54260772933858281</v>
      </c>
      <c r="AK292" s="66">
        <f>AK291/AK21*100</f>
        <v>0.54260772933858281</v>
      </c>
      <c r="AL292" s="66">
        <f>AL291/AL30*100</f>
        <v>2.5433449564197841</v>
      </c>
      <c r="AM292" s="16"/>
    </row>
    <row r="293" spans="1:39" ht="31.5" x14ac:dyDescent="0.25">
      <c r="A293" s="72">
        <v>8</v>
      </c>
      <c r="B293" s="72">
        <v>0</v>
      </c>
      <c r="C293" s="72">
        <v>2</v>
      </c>
      <c r="D293" s="72">
        <v>0</v>
      </c>
      <c r="E293" s="72">
        <v>5</v>
      </c>
      <c r="F293" s="72">
        <v>0</v>
      </c>
      <c r="G293" s="72">
        <v>3</v>
      </c>
      <c r="H293" s="72">
        <v>0</v>
      </c>
      <c r="I293" s="72">
        <v>5</v>
      </c>
      <c r="J293" s="72">
        <v>4</v>
      </c>
      <c r="K293" s="72">
        <v>0</v>
      </c>
      <c r="L293" s="72">
        <v>3</v>
      </c>
      <c r="M293" s="72">
        <v>2</v>
      </c>
      <c r="N293" s="72">
        <v>0</v>
      </c>
      <c r="O293" s="72">
        <v>1</v>
      </c>
      <c r="P293" s="72">
        <v>4</v>
      </c>
      <c r="Q293" s="72">
        <v>0</v>
      </c>
      <c r="R293" s="10">
        <v>0</v>
      </c>
      <c r="S293" s="10">
        <v>5</v>
      </c>
      <c r="T293" s="10">
        <v>4</v>
      </c>
      <c r="U293" s="10">
        <v>4</v>
      </c>
      <c r="V293" s="10">
        <v>3</v>
      </c>
      <c r="W293" s="10">
        <v>3</v>
      </c>
      <c r="X293" s="10">
        <v>0</v>
      </c>
      <c r="Y293" s="10">
        <v>2</v>
      </c>
      <c r="Z293" s="10">
        <v>0</v>
      </c>
      <c r="AA293" s="10">
        <v>0</v>
      </c>
      <c r="AB293" s="64" t="s">
        <v>96</v>
      </c>
      <c r="AC293" s="12" t="s">
        <v>31</v>
      </c>
      <c r="AD293" s="13"/>
      <c r="AE293" s="13"/>
      <c r="AF293" s="13"/>
      <c r="AG293" s="14">
        <v>500</v>
      </c>
      <c r="AH293" s="14">
        <v>300</v>
      </c>
      <c r="AI293" s="14">
        <v>300</v>
      </c>
      <c r="AJ293" s="14">
        <v>300</v>
      </c>
      <c r="AK293" s="14">
        <v>300</v>
      </c>
      <c r="AL293" s="14">
        <v>300</v>
      </c>
      <c r="AM293" s="15">
        <f>AG293+AH293+AI293+AJ293+AK293+AL293</f>
        <v>2000</v>
      </c>
    </row>
    <row r="294" spans="1:39" ht="31.5" x14ac:dyDescent="0.25">
      <c r="A294" s="72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10">
        <v>0</v>
      </c>
      <c r="S294" s="10">
        <v>5</v>
      </c>
      <c r="T294" s="10">
        <v>4</v>
      </c>
      <c r="U294" s="10">
        <v>4</v>
      </c>
      <c r="V294" s="10">
        <v>3</v>
      </c>
      <c r="W294" s="10">
        <v>3</v>
      </c>
      <c r="X294" s="10">
        <v>0</v>
      </c>
      <c r="Y294" s="10">
        <v>2</v>
      </c>
      <c r="Z294" s="10">
        <v>0</v>
      </c>
      <c r="AA294" s="10">
        <v>1</v>
      </c>
      <c r="AB294" s="64" t="s">
        <v>98</v>
      </c>
      <c r="AC294" s="12" t="s">
        <v>49</v>
      </c>
      <c r="AD294" s="13"/>
      <c r="AE294" s="13"/>
      <c r="AF294" s="13"/>
      <c r="AG294" s="65">
        <v>3</v>
      </c>
      <c r="AH294" s="65">
        <v>2</v>
      </c>
      <c r="AI294" s="65">
        <v>2</v>
      </c>
      <c r="AJ294" s="66">
        <v>2</v>
      </c>
      <c r="AK294" s="66">
        <v>2</v>
      </c>
      <c r="AL294" s="66">
        <v>2</v>
      </c>
      <c r="AM294" s="67">
        <f>AG294+AH294+AI294+AJ294+AK294+AL294</f>
        <v>13</v>
      </c>
    </row>
    <row r="295" spans="1:39" ht="108.75" customHeight="1" x14ac:dyDescent="0.25">
      <c r="A295" s="88">
        <v>8</v>
      </c>
      <c r="B295" s="88">
        <v>0</v>
      </c>
      <c r="C295" s="88">
        <v>2</v>
      </c>
      <c r="D295" s="88">
        <v>0</v>
      </c>
      <c r="E295" s="88">
        <v>5</v>
      </c>
      <c r="F295" s="88">
        <v>0</v>
      </c>
      <c r="G295" s="88">
        <v>3</v>
      </c>
      <c r="H295" s="88">
        <v>0</v>
      </c>
      <c r="I295" s="88">
        <v>5</v>
      </c>
      <c r="J295" s="88">
        <v>4</v>
      </c>
      <c r="K295" s="88">
        <v>0</v>
      </c>
      <c r="L295" s="88">
        <v>3</v>
      </c>
      <c r="M295" s="88" t="s">
        <v>52</v>
      </c>
      <c r="N295" s="88">
        <v>9</v>
      </c>
      <c r="O295" s="88">
        <v>0</v>
      </c>
      <c r="P295" s="88">
        <v>1</v>
      </c>
      <c r="Q295" s="88">
        <v>2</v>
      </c>
      <c r="R295" s="79">
        <v>0</v>
      </c>
      <c r="S295" s="79">
        <v>5</v>
      </c>
      <c r="T295" s="79">
        <v>4</v>
      </c>
      <c r="U295" s="79">
        <v>4</v>
      </c>
      <c r="V295" s="79">
        <v>3</v>
      </c>
      <c r="W295" s="79">
        <v>3</v>
      </c>
      <c r="X295" s="79">
        <v>0</v>
      </c>
      <c r="Y295" s="79">
        <v>3</v>
      </c>
      <c r="Z295" s="79">
        <v>0</v>
      </c>
      <c r="AA295" s="79">
        <v>0</v>
      </c>
      <c r="AB295" s="64" t="s">
        <v>100</v>
      </c>
      <c r="AC295" s="82" t="s">
        <v>31</v>
      </c>
      <c r="AD295" s="83"/>
      <c r="AE295" s="83"/>
      <c r="AF295" s="83"/>
      <c r="AG295" s="14">
        <v>388.9</v>
      </c>
      <c r="AH295" s="14">
        <v>0</v>
      </c>
      <c r="AI295" s="14">
        <v>0</v>
      </c>
      <c r="AJ295" s="14">
        <v>0</v>
      </c>
      <c r="AK295" s="14">
        <v>0</v>
      </c>
      <c r="AL295" s="14">
        <v>0</v>
      </c>
      <c r="AM295" s="14">
        <f>AG295+AH295+AI295+AJ295+AK295+AL295</f>
        <v>388.9</v>
      </c>
    </row>
    <row r="296" spans="1:39" ht="45" customHeight="1" x14ac:dyDescent="0.25">
      <c r="A296" s="88"/>
      <c r="B296" s="88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79">
        <v>0</v>
      </c>
      <c r="S296" s="79">
        <v>5</v>
      </c>
      <c r="T296" s="79">
        <v>4</v>
      </c>
      <c r="U296" s="79">
        <v>4</v>
      </c>
      <c r="V296" s="79">
        <v>3</v>
      </c>
      <c r="W296" s="79">
        <v>3</v>
      </c>
      <c r="X296" s="79">
        <v>0</v>
      </c>
      <c r="Y296" s="79">
        <v>3</v>
      </c>
      <c r="Z296" s="79">
        <v>0</v>
      </c>
      <c r="AA296" s="79">
        <v>1</v>
      </c>
      <c r="AB296" s="64" t="s">
        <v>103</v>
      </c>
      <c r="AC296" s="82" t="s">
        <v>49</v>
      </c>
      <c r="AD296" s="83"/>
      <c r="AE296" s="83"/>
      <c r="AF296" s="83"/>
      <c r="AG296" s="65">
        <v>1</v>
      </c>
      <c r="AH296" s="65">
        <v>0</v>
      </c>
      <c r="AI296" s="65">
        <v>0</v>
      </c>
      <c r="AJ296" s="65">
        <v>0</v>
      </c>
      <c r="AK296" s="65">
        <v>0</v>
      </c>
      <c r="AL296" s="65">
        <v>0</v>
      </c>
      <c r="AM296" s="96">
        <v>1</v>
      </c>
    </row>
    <row r="297" spans="1:39" ht="117.75" customHeight="1" x14ac:dyDescent="0.25">
      <c r="A297" s="88">
        <v>8</v>
      </c>
      <c r="B297" s="88">
        <v>0</v>
      </c>
      <c r="C297" s="88">
        <v>2</v>
      </c>
      <c r="D297" s="88">
        <v>0</v>
      </c>
      <c r="E297" s="88">
        <v>5</v>
      </c>
      <c r="F297" s="88">
        <v>0</v>
      </c>
      <c r="G297" s="88">
        <v>3</v>
      </c>
      <c r="H297" s="88">
        <v>0</v>
      </c>
      <c r="I297" s="88">
        <v>5</v>
      </c>
      <c r="J297" s="88">
        <v>4</v>
      </c>
      <c r="K297" s="88">
        <v>0</v>
      </c>
      <c r="L297" s="88">
        <v>3</v>
      </c>
      <c r="M297" s="88" t="s">
        <v>52</v>
      </c>
      <c r="N297" s="88">
        <v>9</v>
      </c>
      <c r="O297" s="88">
        <v>0</v>
      </c>
      <c r="P297" s="88">
        <v>2</v>
      </c>
      <c r="Q297" s="88">
        <v>7</v>
      </c>
      <c r="R297" s="79">
        <v>0</v>
      </c>
      <c r="S297" s="79">
        <v>5</v>
      </c>
      <c r="T297" s="79">
        <v>4</v>
      </c>
      <c r="U297" s="79">
        <v>4</v>
      </c>
      <c r="V297" s="79">
        <v>3</v>
      </c>
      <c r="W297" s="79">
        <v>3</v>
      </c>
      <c r="X297" s="79">
        <v>0</v>
      </c>
      <c r="Y297" s="79">
        <v>4</v>
      </c>
      <c r="Z297" s="79">
        <v>0</v>
      </c>
      <c r="AA297" s="79">
        <v>0</v>
      </c>
      <c r="AB297" s="64" t="s">
        <v>105</v>
      </c>
      <c r="AC297" s="82" t="s">
        <v>31</v>
      </c>
      <c r="AD297" s="83"/>
      <c r="AE297" s="83"/>
      <c r="AF297" s="83"/>
      <c r="AG297" s="14">
        <v>342.6</v>
      </c>
      <c r="AH297" s="14">
        <v>0</v>
      </c>
      <c r="AI297" s="14">
        <v>0</v>
      </c>
      <c r="AJ297" s="14">
        <v>0</v>
      </c>
      <c r="AK297" s="14">
        <v>0</v>
      </c>
      <c r="AL297" s="14">
        <v>0</v>
      </c>
      <c r="AM297" s="14">
        <f>AG297+AH297+AI297+AJ297+AK297+AL297</f>
        <v>342.6</v>
      </c>
    </row>
    <row r="298" spans="1:39" ht="45" customHeight="1" x14ac:dyDescent="0.25">
      <c r="A298" s="88"/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79">
        <v>0</v>
      </c>
      <c r="S298" s="79">
        <v>5</v>
      </c>
      <c r="T298" s="79">
        <v>4</v>
      </c>
      <c r="U298" s="79">
        <v>4</v>
      </c>
      <c r="V298" s="79">
        <v>3</v>
      </c>
      <c r="W298" s="79">
        <v>3</v>
      </c>
      <c r="X298" s="79">
        <v>0</v>
      </c>
      <c r="Y298" s="79">
        <v>4</v>
      </c>
      <c r="Z298" s="79">
        <v>0</v>
      </c>
      <c r="AA298" s="79">
        <v>1</v>
      </c>
      <c r="AB298" s="64" t="s">
        <v>106</v>
      </c>
      <c r="AC298" s="82" t="s">
        <v>49</v>
      </c>
      <c r="AD298" s="83"/>
      <c r="AE298" s="83"/>
      <c r="AF298" s="83"/>
      <c r="AG298" s="65">
        <v>1</v>
      </c>
      <c r="AH298" s="65">
        <v>0</v>
      </c>
      <c r="AI298" s="65">
        <v>0</v>
      </c>
      <c r="AJ298" s="65">
        <v>0</v>
      </c>
      <c r="AK298" s="65">
        <v>0</v>
      </c>
      <c r="AL298" s="65">
        <v>0</v>
      </c>
      <c r="AM298" s="14">
        <v>1</v>
      </c>
    </row>
    <row r="299" spans="1:39" ht="107.25" customHeight="1" x14ac:dyDescent="0.25">
      <c r="A299" s="88">
        <v>8</v>
      </c>
      <c r="B299" s="88">
        <v>0</v>
      </c>
      <c r="C299" s="88">
        <v>2</v>
      </c>
      <c r="D299" s="88">
        <v>0</v>
      </c>
      <c r="E299" s="88">
        <v>5</v>
      </c>
      <c r="F299" s="88">
        <v>0</v>
      </c>
      <c r="G299" s="88">
        <v>3</v>
      </c>
      <c r="H299" s="88">
        <v>0</v>
      </c>
      <c r="I299" s="88">
        <v>5</v>
      </c>
      <c r="J299" s="88">
        <v>4</v>
      </c>
      <c r="K299" s="88">
        <v>0</v>
      </c>
      <c r="L299" s="88">
        <v>3</v>
      </c>
      <c r="M299" s="88" t="s">
        <v>52</v>
      </c>
      <c r="N299" s="88">
        <v>9</v>
      </c>
      <c r="O299" s="88">
        <v>0</v>
      </c>
      <c r="P299" s="88">
        <v>2</v>
      </c>
      <c r="Q299" s="88">
        <v>6</v>
      </c>
      <c r="R299" s="79">
        <v>0</v>
      </c>
      <c r="S299" s="79">
        <v>5</v>
      </c>
      <c r="T299" s="79">
        <v>4</v>
      </c>
      <c r="U299" s="79">
        <v>4</v>
      </c>
      <c r="V299" s="79">
        <v>3</v>
      </c>
      <c r="W299" s="79">
        <v>3</v>
      </c>
      <c r="X299" s="79">
        <v>0</v>
      </c>
      <c r="Y299" s="79">
        <v>5</v>
      </c>
      <c r="Z299" s="79">
        <v>0</v>
      </c>
      <c r="AA299" s="79">
        <v>0</v>
      </c>
      <c r="AB299" s="64" t="s">
        <v>108</v>
      </c>
      <c r="AC299" s="82" t="s">
        <v>31</v>
      </c>
      <c r="AD299" s="83"/>
      <c r="AE299" s="83"/>
      <c r="AF299" s="83"/>
      <c r="AG299" s="14">
        <v>545.20000000000005</v>
      </c>
      <c r="AH299" s="14">
        <v>0</v>
      </c>
      <c r="AI299" s="14">
        <v>0</v>
      </c>
      <c r="AJ299" s="14">
        <v>0</v>
      </c>
      <c r="AK299" s="14">
        <v>0</v>
      </c>
      <c r="AL299" s="14">
        <v>0</v>
      </c>
      <c r="AM299" s="14">
        <f>AG299+AH299+AI299+AJ299+AK299+AL299</f>
        <v>545.20000000000005</v>
      </c>
    </row>
    <row r="300" spans="1:39" ht="45" customHeight="1" x14ac:dyDescent="0.25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79">
        <v>0</v>
      </c>
      <c r="S300" s="79">
        <v>5</v>
      </c>
      <c r="T300" s="79">
        <v>4</v>
      </c>
      <c r="U300" s="79">
        <v>4</v>
      </c>
      <c r="V300" s="79">
        <v>3</v>
      </c>
      <c r="W300" s="79">
        <v>3</v>
      </c>
      <c r="X300" s="79">
        <v>0</v>
      </c>
      <c r="Y300" s="79">
        <v>5</v>
      </c>
      <c r="Z300" s="79">
        <v>0</v>
      </c>
      <c r="AA300" s="79">
        <v>1</v>
      </c>
      <c r="AB300" s="64" t="s">
        <v>110</v>
      </c>
      <c r="AC300" s="82" t="s">
        <v>49</v>
      </c>
      <c r="AD300" s="83"/>
      <c r="AE300" s="83"/>
      <c r="AF300" s="83"/>
      <c r="AG300" s="65">
        <v>1</v>
      </c>
      <c r="AH300" s="65">
        <v>0</v>
      </c>
      <c r="AI300" s="65">
        <v>0</v>
      </c>
      <c r="AJ300" s="65">
        <v>0</v>
      </c>
      <c r="AK300" s="65">
        <v>0</v>
      </c>
      <c r="AL300" s="65">
        <v>0</v>
      </c>
      <c r="AM300" s="14">
        <v>1</v>
      </c>
    </row>
    <row r="301" spans="1:39" ht="105" customHeight="1" x14ac:dyDescent="0.25">
      <c r="A301" s="88">
        <v>8</v>
      </c>
      <c r="B301" s="88">
        <v>0</v>
      </c>
      <c r="C301" s="88">
        <v>2</v>
      </c>
      <c r="D301" s="88">
        <v>0</v>
      </c>
      <c r="E301" s="88">
        <v>5</v>
      </c>
      <c r="F301" s="88">
        <v>0</v>
      </c>
      <c r="G301" s="88">
        <v>3</v>
      </c>
      <c r="H301" s="88">
        <v>0</v>
      </c>
      <c r="I301" s="88">
        <v>5</v>
      </c>
      <c r="J301" s="88">
        <v>4</v>
      </c>
      <c r="K301" s="88">
        <v>0</v>
      </c>
      <c r="L301" s="88">
        <v>3</v>
      </c>
      <c r="M301" s="88" t="s">
        <v>52</v>
      </c>
      <c r="N301" s="88">
        <v>9</v>
      </c>
      <c r="O301" s="88">
        <v>0</v>
      </c>
      <c r="P301" s="88">
        <v>2</v>
      </c>
      <c r="Q301" s="88">
        <v>3</v>
      </c>
      <c r="R301" s="79">
        <v>0</v>
      </c>
      <c r="S301" s="79">
        <v>5</v>
      </c>
      <c r="T301" s="79">
        <v>4</v>
      </c>
      <c r="U301" s="79">
        <v>4</v>
      </c>
      <c r="V301" s="79">
        <v>3</v>
      </c>
      <c r="W301" s="79">
        <v>3</v>
      </c>
      <c r="X301" s="79">
        <v>0</v>
      </c>
      <c r="Y301" s="79">
        <v>6</v>
      </c>
      <c r="Z301" s="79">
        <v>0</v>
      </c>
      <c r="AA301" s="79">
        <v>0</v>
      </c>
      <c r="AB301" s="64" t="s">
        <v>112</v>
      </c>
      <c r="AC301" s="82" t="s">
        <v>31</v>
      </c>
      <c r="AD301" s="83"/>
      <c r="AE301" s="83"/>
      <c r="AF301" s="83"/>
      <c r="AG301" s="14">
        <v>435.7</v>
      </c>
      <c r="AH301" s="14">
        <v>0</v>
      </c>
      <c r="AI301" s="14">
        <v>0</v>
      </c>
      <c r="AJ301" s="14">
        <v>0</v>
      </c>
      <c r="AK301" s="14">
        <v>0</v>
      </c>
      <c r="AL301" s="14">
        <v>0</v>
      </c>
      <c r="AM301" s="14">
        <f>AG301+AH301+AI301+AJ301+AK301+AL301</f>
        <v>435.7</v>
      </c>
    </row>
    <row r="302" spans="1:39" ht="45" customHeight="1" x14ac:dyDescent="0.25">
      <c r="A302" s="88"/>
      <c r="B302" s="88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79">
        <v>0</v>
      </c>
      <c r="S302" s="79">
        <v>5</v>
      </c>
      <c r="T302" s="79">
        <v>4</v>
      </c>
      <c r="U302" s="79">
        <v>4</v>
      </c>
      <c r="V302" s="79">
        <v>3</v>
      </c>
      <c r="W302" s="79">
        <v>3</v>
      </c>
      <c r="X302" s="79">
        <v>0</v>
      </c>
      <c r="Y302" s="79">
        <v>6</v>
      </c>
      <c r="Z302" s="79">
        <v>0</v>
      </c>
      <c r="AA302" s="79">
        <v>1</v>
      </c>
      <c r="AB302" s="64" t="s">
        <v>113</v>
      </c>
      <c r="AC302" s="82" t="s">
        <v>114</v>
      </c>
      <c r="AD302" s="83"/>
      <c r="AE302" s="83"/>
      <c r="AF302" s="83"/>
      <c r="AG302" s="65">
        <v>196</v>
      </c>
      <c r="AH302" s="65">
        <v>0</v>
      </c>
      <c r="AI302" s="65">
        <v>0</v>
      </c>
      <c r="AJ302" s="65">
        <v>0</v>
      </c>
      <c r="AK302" s="65">
        <v>0</v>
      </c>
      <c r="AL302" s="65">
        <v>0</v>
      </c>
      <c r="AM302" s="65">
        <v>196</v>
      </c>
    </row>
    <row r="303" spans="1:39" ht="109.5" customHeight="1" x14ac:dyDescent="0.25">
      <c r="A303" s="88">
        <v>8</v>
      </c>
      <c r="B303" s="88">
        <v>0</v>
      </c>
      <c r="C303" s="88">
        <v>2</v>
      </c>
      <c r="D303" s="88">
        <v>0</v>
      </c>
      <c r="E303" s="88">
        <v>5</v>
      </c>
      <c r="F303" s="88">
        <v>0</v>
      </c>
      <c r="G303" s="88">
        <v>3</v>
      </c>
      <c r="H303" s="88">
        <v>0</v>
      </c>
      <c r="I303" s="88">
        <v>5</v>
      </c>
      <c r="J303" s="88">
        <v>4</v>
      </c>
      <c r="K303" s="88">
        <v>0</v>
      </c>
      <c r="L303" s="88">
        <v>3</v>
      </c>
      <c r="M303" s="88" t="s">
        <v>52</v>
      </c>
      <c r="N303" s="88">
        <v>9</v>
      </c>
      <c r="O303" s="88">
        <v>0</v>
      </c>
      <c r="P303" s="88">
        <v>2</v>
      </c>
      <c r="Q303" s="88">
        <v>4</v>
      </c>
      <c r="R303" s="79">
        <v>0</v>
      </c>
      <c r="S303" s="79">
        <v>5</v>
      </c>
      <c r="T303" s="79">
        <v>4</v>
      </c>
      <c r="U303" s="79">
        <v>4</v>
      </c>
      <c r="V303" s="79">
        <v>3</v>
      </c>
      <c r="W303" s="79">
        <v>3</v>
      </c>
      <c r="X303" s="79">
        <v>0</v>
      </c>
      <c r="Y303" s="79">
        <v>7</v>
      </c>
      <c r="Z303" s="79">
        <v>0</v>
      </c>
      <c r="AA303" s="79">
        <v>0</v>
      </c>
      <c r="AB303" s="64" t="s">
        <v>116</v>
      </c>
      <c r="AC303" s="82" t="s">
        <v>31</v>
      </c>
      <c r="AD303" s="83"/>
      <c r="AE303" s="83"/>
      <c r="AF303" s="83"/>
      <c r="AG303" s="14">
        <v>167.2</v>
      </c>
      <c r="AH303" s="14">
        <v>0</v>
      </c>
      <c r="AI303" s="14">
        <v>0</v>
      </c>
      <c r="AJ303" s="14">
        <v>0</v>
      </c>
      <c r="AK303" s="14">
        <v>0</v>
      </c>
      <c r="AL303" s="14">
        <v>0</v>
      </c>
      <c r="AM303" s="14">
        <f>AG303+AH303+AI303+AJ303+AK303+AL303</f>
        <v>167.2</v>
      </c>
    </row>
    <row r="304" spans="1:39" ht="45" customHeight="1" x14ac:dyDescent="0.25">
      <c r="A304" s="88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79">
        <v>0</v>
      </c>
      <c r="S304" s="79">
        <v>5</v>
      </c>
      <c r="T304" s="79">
        <v>4</v>
      </c>
      <c r="U304" s="79">
        <v>4</v>
      </c>
      <c r="V304" s="79">
        <v>3</v>
      </c>
      <c r="W304" s="79">
        <v>3</v>
      </c>
      <c r="X304" s="79">
        <v>0</v>
      </c>
      <c r="Y304" s="79">
        <v>7</v>
      </c>
      <c r="Z304" s="79">
        <v>0</v>
      </c>
      <c r="AA304" s="79">
        <v>1</v>
      </c>
      <c r="AB304" s="64" t="s">
        <v>118</v>
      </c>
      <c r="AC304" s="82" t="s">
        <v>49</v>
      </c>
      <c r="AD304" s="83"/>
      <c r="AE304" s="83"/>
      <c r="AF304" s="83"/>
      <c r="AG304" s="65">
        <v>1</v>
      </c>
      <c r="AH304" s="65">
        <v>0</v>
      </c>
      <c r="AI304" s="65">
        <v>0</v>
      </c>
      <c r="AJ304" s="65">
        <v>0</v>
      </c>
      <c r="AK304" s="65">
        <v>0</v>
      </c>
      <c r="AL304" s="65">
        <v>0</v>
      </c>
      <c r="AM304" s="14">
        <v>1</v>
      </c>
    </row>
    <row r="305" spans="1:39" ht="108" customHeight="1" x14ac:dyDescent="0.25">
      <c r="A305" s="88">
        <v>8</v>
      </c>
      <c r="B305" s="88">
        <v>0</v>
      </c>
      <c r="C305" s="88">
        <v>2</v>
      </c>
      <c r="D305" s="88">
        <v>0</v>
      </c>
      <c r="E305" s="88">
        <v>5</v>
      </c>
      <c r="F305" s="88">
        <v>0</v>
      </c>
      <c r="G305" s="88">
        <v>3</v>
      </c>
      <c r="H305" s="88">
        <v>0</v>
      </c>
      <c r="I305" s="88">
        <v>5</v>
      </c>
      <c r="J305" s="88">
        <v>4</v>
      </c>
      <c r="K305" s="88">
        <v>0</v>
      </c>
      <c r="L305" s="88">
        <v>3</v>
      </c>
      <c r="M305" s="88" t="s">
        <v>52</v>
      </c>
      <c r="N305" s="88">
        <v>9</v>
      </c>
      <c r="O305" s="88">
        <v>0</v>
      </c>
      <c r="P305" s="88">
        <v>2</v>
      </c>
      <c r="Q305" s="88">
        <v>5</v>
      </c>
      <c r="R305" s="79">
        <v>0</v>
      </c>
      <c r="S305" s="79">
        <v>5</v>
      </c>
      <c r="T305" s="79">
        <v>4</v>
      </c>
      <c r="U305" s="79">
        <v>4</v>
      </c>
      <c r="V305" s="79">
        <v>3</v>
      </c>
      <c r="W305" s="79">
        <v>3</v>
      </c>
      <c r="X305" s="79">
        <v>0</v>
      </c>
      <c r="Y305" s="79">
        <v>8</v>
      </c>
      <c r="Z305" s="79">
        <v>0</v>
      </c>
      <c r="AA305" s="79">
        <v>0</v>
      </c>
      <c r="AB305" s="64" t="s">
        <v>119</v>
      </c>
      <c r="AC305" s="82" t="s">
        <v>31</v>
      </c>
      <c r="AD305" s="83"/>
      <c r="AE305" s="83"/>
      <c r="AF305" s="83"/>
      <c r="AG305" s="14">
        <v>492</v>
      </c>
      <c r="AH305" s="14">
        <v>0</v>
      </c>
      <c r="AI305" s="14">
        <v>0</v>
      </c>
      <c r="AJ305" s="14">
        <v>0</v>
      </c>
      <c r="AK305" s="14">
        <v>0</v>
      </c>
      <c r="AL305" s="14">
        <v>0</v>
      </c>
      <c r="AM305" s="14">
        <f>AG305+AH305+AI305+AJ305+AK305+AL305</f>
        <v>492</v>
      </c>
    </row>
    <row r="306" spans="1:39" ht="45" customHeight="1" x14ac:dyDescent="0.25">
      <c r="A306" s="88"/>
      <c r="B306" s="88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79">
        <v>0</v>
      </c>
      <c r="S306" s="79">
        <v>5</v>
      </c>
      <c r="T306" s="79">
        <v>4</v>
      </c>
      <c r="U306" s="79">
        <v>4</v>
      </c>
      <c r="V306" s="79">
        <v>3</v>
      </c>
      <c r="W306" s="79">
        <v>3</v>
      </c>
      <c r="X306" s="79">
        <v>0</v>
      </c>
      <c r="Y306" s="79">
        <v>8</v>
      </c>
      <c r="Z306" s="79">
        <v>0</v>
      </c>
      <c r="AA306" s="79">
        <v>1</v>
      </c>
      <c r="AB306" s="64" t="s">
        <v>121</v>
      </c>
      <c r="AC306" s="82" t="s">
        <v>49</v>
      </c>
      <c r="AD306" s="83"/>
      <c r="AE306" s="83"/>
      <c r="AF306" s="83"/>
      <c r="AG306" s="65">
        <v>1</v>
      </c>
      <c r="AH306" s="65">
        <v>0</v>
      </c>
      <c r="AI306" s="65">
        <v>0</v>
      </c>
      <c r="AJ306" s="65">
        <v>0</v>
      </c>
      <c r="AK306" s="65">
        <v>0</v>
      </c>
      <c r="AL306" s="65">
        <v>0</v>
      </c>
      <c r="AM306" s="96">
        <v>1</v>
      </c>
    </row>
    <row r="307" spans="1:39" ht="77.650000000000006" customHeight="1" x14ac:dyDescent="0.25">
      <c r="A307" s="88">
        <v>8</v>
      </c>
      <c r="B307" s="88">
        <v>0</v>
      </c>
      <c r="C307" s="88">
        <v>2</v>
      </c>
      <c r="D307" s="88">
        <v>0</v>
      </c>
      <c r="E307" s="88">
        <v>5</v>
      </c>
      <c r="F307" s="88">
        <v>0</v>
      </c>
      <c r="G307" s="88">
        <v>3</v>
      </c>
      <c r="H307" s="88">
        <v>0</v>
      </c>
      <c r="I307" s="88">
        <v>5</v>
      </c>
      <c r="J307" s="88">
        <v>4</v>
      </c>
      <c r="K307" s="88">
        <v>0</v>
      </c>
      <c r="L307" s="88">
        <v>3</v>
      </c>
      <c r="M307" s="88">
        <v>1</v>
      </c>
      <c r="N307" s="88">
        <v>9</v>
      </c>
      <c r="O307" s="88">
        <v>0</v>
      </c>
      <c r="P307" s="88">
        <v>1</v>
      </c>
      <c r="Q307" s="88">
        <v>2</v>
      </c>
      <c r="R307" s="79">
        <v>0</v>
      </c>
      <c r="S307" s="79">
        <v>5</v>
      </c>
      <c r="T307" s="79">
        <v>4</v>
      </c>
      <c r="U307" s="79">
        <v>4</v>
      </c>
      <c r="V307" s="79">
        <v>3</v>
      </c>
      <c r="W307" s="79">
        <v>3</v>
      </c>
      <c r="X307" s="79">
        <v>0</v>
      </c>
      <c r="Y307" s="79">
        <v>9</v>
      </c>
      <c r="Z307" s="79">
        <v>0</v>
      </c>
      <c r="AA307" s="79">
        <v>0</v>
      </c>
      <c r="AB307" s="81" t="s">
        <v>123</v>
      </c>
      <c r="AC307" s="82" t="s">
        <v>31</v>
      </c>
      <c r="AD307" s="65">
        <v>0</v>
      </c>
      <c r="AE307" s="65">
        <v>0</v>
      </c>
      <c r="AF307" s="65">
        <v>0</v>
      </c>
      <c r="AG307" s="14">
        <v>1907.5</v>
      </c>
      <c r="AH307" s="14">
        <v>0</v>
      </c>
      <c r="AI307" s="14">
        <v>0</v>
      </c>
      <c r="AJ307" s="14">
        <v>0</v>
      </c>
      <c r="AK307" s="14">
        <v>0</v>
      </c>
      <c r="AL307" s="14">
        <v>0</v>
      </c>
      <c r="AM307" s="14">
        <f>AG307+AH307+AI307+AJ307+AK307+AL307</f>
        <v>1907.5</v>
      </c>
    </row>
    <row r="308" spans="1:39" ht="45" customHeight="1" x14ac:dyDescent="0.25">
      <c r="A308" s="88"/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79">
        <v>0</v>
      </c>
      <c r="S308" s="79">
        <v>5</v>
      </c>
      <c r="T308" s="79">
        <v>4</v>
      </c>
      <c r="U308" s="79">
        <v>4</v>
      </c>
      <c r="V308" s="79">
        <v>3</v>
      </c>
      <c r="W308" s="79">
        <v>3</v>
      </c>
      <c r="X308" s="79">
        <v>0</v>
      </c>
      <c r="Y308" s="79">
        <v>9</v>
      </c>
      <c r="Z308" s="79">
        <v>0</v>
      </c>
      <c r="AA308" s="79">
        <v>1</v>
      </c>
      <c r="AB308" s="81" t="s">
        <v>125</v>
      </c>
      <c r="AC308" s="65" t="s">
        <v>49</v>
      </c>
      <c r="AD308" s="65">
        <v>0</v>
      </c>
      <c r="AE308" s="65">
        <v>0</v>
      </c>
      <c r="AF308" s="65">
        <v>0</v>
      </c>
      <c r="AG308" s="65">
        <v>1</v>
      </c>
      <c r="AH308" s="65">
        <v>0</v>
      </c>
      <c r="AI308" s="65">
        <v>0</v>
      </c>
      <c r="AJ308" s="65">
        <v>0</v>
      </c>
      <c r="AK308" s="65">
        <v>0</v>
      </c>
      <c r="AL308" s="65">
        <v>0</v>
      </c>
      <c r="AM308" s="99">
        <v>1</v>
      </c>
    </row>
    <row r="309" spans="1:39" ht="69" customHeight="1" x14ac:dyDescent="0.25">
      <c r="A309" s="88">
        <v>8</v>
      </c>
      <c r="B309" s="88">
        <v>0</v>
      </c>
      <c r="C309" s="88">
        <v>2</v>
      </c>
      <c r="D309" s="88">
        <v>0</v>
      </c>
      <c r="E309" s="88">
        <v>5</v>
      </c>
      <c r="F309" s="88">
        <v>0</v>
      </c>
      <c r="G309" s="88">
        <v>3</v>
      </c>
      <c r="H309" s="88">
        <v>0</v>
      </c>
      <c r="I309" s="88">
        <v>5</v>
      </c>
      <c r="J309" s="88">
        <v>4</v>
      </c>
      <c r="K309" s="88">
        <v>0</v>
      </c>
      <c r="L309" s="88">
        <v>3</v>
      </c>
      <c r="M309" s="88">
        <v>1</v>
      </c>
      <c r="N309" s="88">
        <v>9</v>
      </c>
      <c r="O309" s="88">
        <v>0</v>
      </c>
      <c r="P309" s="88">
        <v>2</v>
      </c>
      <c r="Q309" s="88">
        <v>6</v>
      </c>
      <c r="R309" s="79">
        <v>0</v>
      </c>
      <c r="S309" s="79">
        <v>5</v>
      </c>
      <c r="T309" s="79">
        <v>4</v>
      </c>
      <c r="U309" s="79">
        <v>4</v>
      </c>
      <c r="V309" s="79">
        <v>3</v>
      </c>
      <c r="W309" s="79">
        <v>3</v>
      </c>
      <c r="X309" s="79">
        <v>1</v>
      </c>
      <c r="Y309" s="79">
        <v>0</v>
      </c>
      <c r="Z309" s="79">
        <v>0</v>
      </c>
      <c r="AA309" s="79">
        <v>0</v>
      </c>
      <c r="AB309" s="81" t="s">
        <v>127</v>
      </c>
      <c r="AC309" s="82" t="s">
        <v>31</v>
      </c>
      <c r="AD309" s="14">
        <v>0</v>
      </c>
      <c r="AE309" s="14">
        <v>0</v>
      </c>
      <c r="AF309" s="14">
        <v>0</v>
      </c>
      <c r="AG309" s="14">
        <v>1540</v>
      </c>
      <c r="AH309" s="14">
        <v>0</v>
      </c>
      <c r="AI309" s="14">
        <v>0</v>
      </c>
      <c r="AJ309" s="14">
        <v>0</v>
      </c>
      <c r="AK309" s="14">
        <v>0</v>
      </c>
      <c r="AL309" s="14">
        <v>0</v>
      </c>
      <c r="AM309" s="14">
        <v>2000</v>
      </c>
    </row>
    <row r="310" spans="1:39" ht="45" customHeight="1" x14ac:dyDescent="0.25">
      <c r="A310" s="88"/>
      <c r="B310" s="88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79">
        <v>0</v>
      </c>
      <c r="S310" s="79">
        <v>5</v>
      </c>
      <c r="T310" s="79">
        <v>4</v>
      </c>
      <c r="U310" s="79">
        <v>4</v>
      </c>
      <c r="V310" s="79">
        <v>3</v>
      </c>
      <c r="W310" s="79">
        <v>3</v>
      </c>
      <c r="X310" s="79">
        <v>1</v>
      </c>
      <c r="Y310" s="79">
        <v>0</v>
      </c>
      <c r="Z310" s="79">
        <v>0</v>
      </c>
      <c r="AA310" s="79">
        <v>1</v>
      </c>
      <c r="AB310" s="81" t="s">
        <v>129</v>
      </c>
      <c r="AC310" s="65" t="s">
        <v>49</v>
      </c>
      <c r="AD310" s="65">
        <v>0</v>
      </c>
      <c r="AE310" s="65">
        <v>0</v>
      </c>
      <c r="AF310" s="65">
        <v>0</v>
      </c>
      <c r="AG310" s="65">
        <v>1</v>
      </c>
      <c r="AH310" s="65">
        <v>0</v>
      </c>
      <c r="AI310" s="65">
        <v>0</v>
      </c>
      <c r="AJ310" s="65">
        <v>0</v>
      </c>
      <c r="AK310" s="65">
        <v>0</v>
      </c>
      <c r="AL310" s="65">
        <v>0</v>
      </c>
      <c r="AM310" s="101">
        <v>1</v>
      </c>
    </row>
    <row r="311" spans="1:39" ht="86.25" customHeight="1" x14ac:dyDescent="0.25">
      <c r="A311" s="88">
        <v>8</v>
      </c>
      <c r="B311" s="88">
        <v>0</v>
      </c>
      <c r="C311" s="88">
        <v>2</v>
      </c>
      <c r="D311" s="88">
        <v>0</v>
      </c>
      <c r="E311" s="88">
        <v>5</v>
      </c>
      <c r="F311" s="88">
        <v>0</v>
      </c>
      <c r="G311" s="88">
        <v>3</v>
      </c>
      <c r="H311" s="88">
        <v>0</v>
      </c>
      <c r="I311" s="88">
        <v>5</v>
      </c>
      <c r="J311" s="88">
        <v>4</v>
      </c>
      <c r="K311" s="88">
        <v>0</v>
      </c>
      <c r="L311" s="88">
        <v>3</v>
      </c>
      <c r="M311" s="88">
        <v>1</v>
      </c>
      <c r="N311" s="88">
        <v>9</v>
      </c>
      <c r="O311" s="88">
        <v>0</v>
      </c>
      <c r="P311" s="88">
        <v>2</v>
      </c>
      <c r="Q311" s="88">
        <v>4</v>
      </c>
      <c r="R311" s="79">
        <v>0</v>
      </c>
      <c r="S311" s="79">
        <v>5</v>
      </c>
      <c r="T311" s="79">
        <v>4</v>
      </c>
      <c r="U311" s="79">
        <v>4</v>
      </c>
      <c r="V311" s="79">
        <v>3</v>
      </c>
      <c r="W311" s="79">
        <v>3</v>
      </c>
      <c r="X311" s="79">
        <v>1</v>
      </c>
      <c r="Y311" s="79">
        <v>1</v>
      </c>
      <c r="Z311" s="79">
        <v>0</v>
      </c>
      <c r="AA311" s="79">
        <v>0</v>
      </c>
      <c r="AB311" s="81" t="s">
        <v>131</v>
      </c>
      <c r="AC311" s="82" t="s">
        <v>31</v>
      </c>
      <c r="AD311" s="14">
        <v>0</v>
      </c>
      <c r="AE311" s="14">
        <v>0</v>
      </c>
      <c r="AF311" s="14">
        <v>0</v>
      </c>
      <c r="AG311" s="14">
        <v>440</v>
      </c>
      <c r="AH311" s="14">
        <v>0</v>
      </c>
      <c r="AI311" s="14">
        <v>0</v>
      </c>
      <c r="AJ311" s="14">
        <v>0</v>
      </c>
      <c r="AK311" s="14">
        <v>0</v>
      </c>
      <c r="AL311" s="14">
        <v>0</v>
      </c>
      <c r="AM311" s="14">
        <v>440</v>
      </c>
    </row>
    <row r="312" spans="1:39" ht="45" customHeight="1" x14ac:dyDescent="0.25">
      <c r="A312" s="88"/>
      <c r="B312" s="88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79">
        <v>0</v>
      </c>
      <c r="S312" s="79">
        <v>5</v>
      </c>
      <c r="T312" s="79">
        <v>4</v>
      </c>
      <c r="U312" s="79">
        <v>4</v>
      </c>
      <c r="V312" s="79">
        <v>3</v>
      </c>
      <c r="W312" s="79">
        <v>3</v>
      </c>
      <c r="X312" s="79">
        <v>1</v>
      </c>
      <c r="Y312" s="79">
        <v>1</v>
      </c>
      <c r="Z312" s="79">
        <v>0</v>
      </c>
      <c r="AA312" s="79">
        <v>1</v>
      </c>
      <c r="AB312" s="81" t="s">
        <v>132</v>
      </c>
      <c r="AC312" s="65" t="s">
        <v>49</v>
      </c>
      <c r="AD312" s="65">
        <v>0</v>
      </c>
      <c r="AE312" s="65">
        <v>0</v>
      </c>
      <c r="AF312" s="65"/>
      <c r="AG312" s="65">
        <v>1</v>
      </c>
      <c r="AH312" s="65">
        <v>0</v>
      </c>
      <c r="AI312" s="65">
        <v>0</v>
      </c>
      <c r="AJ312" s="65">
        <v>0</v>
      </c>
      <c r="AK312" s="65">
        <v>0</v>
      </c>
      <c r="AL312" s="65">
        <v>0</v>
      </c>
      <c r="AM312" s="101">
        <v>1</v>
      </c>
    </row>
    <row r="313" spans="1:39" ht="80.25" customHeight="1" x14ac:dyDescent="0.25">
      <c r="A313" s="88">
        <v>8</v>
      </c>
      <c r="B313" s="88">
        <v>0</v>
      </c>
      <c r="C313" s="88">
        <v>2</v>
      </c>
      <c r="D313" s="88">
        <v>0</v>
      </c>
      <c r="E313" s="88">
        <v>5</v>
      </c>
      <c r="F313" s="88">
        <v>0</v>
      </c>
      <c r="G313" s="88">
        <v>3</v>
      </c>
      <c r="H313" s="88">
        <v>0</v>
      </c>
      <c r="I313" s="88">
        <v>5</v>
      </c>
      <c r="J313" s="88">
        <v>4</v>
      </c>
      <c r="K313" s="88">
        <v>0</v>
      </c>
      <c r="L313" s="88">
        <v>3</v>
      </c>
      <c r="M313" s="88">
        <v>1</v>
      </c>
      <c r="N313" s="88">
        <v>9</v>
      </c>
      <c r="O313" s="88">
        <v>0</v>
      </c>
      <c r="P313" s="88">
        <v>2</v>
      </c>
      <c r="Q313" s="88">
        <v>5</v>
      </c>
      <c r="R313" s="79">
        <v>0</v>
      </c>
      <c r="S313" s="79">
        <v>5</v>
      </c>
      <c r="T313" s="79">
        <v>4</v>
      </c>
      <c r="U313" s="79">
        <v>4</v>
      </c>
      <c r="V313" s="79">
        <v>3</v>
      </c>
      <c r="W313" s="79">
        <v>3</v>
      </c>
      <c r="X313" s="79">
        <v>1</v>
      </c>
      <c r="Y313" s="79">
        <v>2</v>
      </c>
      <c r="Z313" s="79">
        <v>0</v>
      </c>
      <c r="AA313" s="79">
        <v>0</v>
      </c>
      <c r="AB313" s="81" t="s">
        <v>135</v>
      </c>
      <c r="AC313" s="82" t="s">
        <v>31</v>
      </c>
      <c r="AD313" s="14">
        <v>0</v>
      </c>
      <c r="AE313" s="14">
        <v>0</v>
      </c>
      <c r="AF313" s="14">
        <v>0</v>
      </c>
      <c r="AG313" s="14">
        <v>1400</v>
      </c>
      <c r="AH313" s="14">
        <v>0</v>
      </c>
      <c r="AI313" s="14">
        <v>0</v>
      </c>
      <c r="AJ313" s="14">
        <v>0</v>
      </c>
      <c r="AK313" s="14">
        <v>0</v>
      </c>
      <c r="AL313" s="14">
        <v>0</v>
      </c>
      <c r="AM313" s="14">
        <v>1400</v>
      </c>
    </row>
    <row r="314" spans="1:39" ht="45" customHeight="1" x14ac:dyDescent="0.25">
      <c r="A314" s="88"/>
      <c r="B314" s="88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79">
        <v>0</v>
      </c>
      <c r="S314" s="79">
        <v>5</v>
      </c>
      <c r="T314" s="79">
        <v>4</v>
      </c>
      <c r="U314" s="79">
        <v>4</v>
      </c>
      <c r="V314" s="79">
        <v>3</v>
      </c>
      <c r="W314" s="79">
        <v>3</v>
      </c>
      <c r="X314" s="79">
        <v>1</v>
      </c>
      <c r="Y314" s="79">
        <v>2</v>
      </c>
      <c r="Z314" s="79">
        <v>0</v>
      </c>
      <c r="AA314" s="79">
        <v>1</v>
      </c>
      <c r="AB314" s="64" t="s">
        <v>137</v>
      </c>
      <c r="AC314" s="65" t="s">
        <v>49</v>
      </c>
      <c r="AD314" s="65">
        <v>0</v>
      </c>
      <c r="AE314" s="65">
        <v>0</v>
      </c>
      <c r="AF314" s="65">
        <v>0</v>
      </c>
      <c r="AG314" s="65">
        <v>1</v>
      </c>
      <c r="AH314" s="65">
        <v>0</v>
      </c>
      <c r="AI314" s="65">
        <v>0</v>
      </c>
      <c r="AJ314" s="65">
        <v>0</v>
      </c>
      <c r="AK314" s="65">
        <v>0</v>
      </c>
      <c r="AL314" s="65">
        <v>0</v>
      </c>
      <c r="AM314" s="101">
        <v>1</v>
      </c>
    </row>
    <row r="315" spans="1:39" ht="81" customHeight="1" x14ac:dyDescent="0.25">
      <c r="A315" s="88">
        <v>8</v>
      </c>
      <c r="B315" s="88">
        <v>0</v>
      </c>
      <c r="C315" s="88">
        <v>2</v>
      </c>
      <c r="D315" s="88">
        <v>0</v>
      </c>
      <c r="E315" s="88">
        <v>5</v>
      </c>
      <c r="F315" s="88">
        <v>0</v>
      </c>
      <c r="G315" s="88">
        <v>3</v>
      </c>
      <c r="H315" s="88">
        <v>0</v>
      </c>
      <c r="I315" s="88">
        <v>5</v>
      </c>
      <c r="J315" s="88">
        <v>4</v>
      </c>
      <c r="K315" s="88">
        <v>0</v>
      </c>
      <c r="L315" s="88">
        <v>3</v>
      </c>
      <c r="M315" s="88">
        <v>1</v>
      </c>
      <c r="N315" s="88">
        <v>9</v>
      </c>
      <c r="O315" s="88">
        <v>0</v>
      </c>
      <c r="P315" s="88">
        <v>2</v>
      </c>
      <c r="Q315" s="88">
        <v>3</v>
      </c>
      <c r="R315" s="79">
        <v>0</v>
      </c>
      <c r="S315" s="79">
        <v>5</v>
      </c>
      <c r="T315" s="79">
        <v>4</v>
      </c>
      <c r="U315" s="79">
        <v>4</v>
      </c>
      <c r="V315" s="79">
        <v>3</v>
      </c>
      <c r="W315" s="79">
        <v>3</v>
      </c>
      <c r="X315" s="79">
        <v>1</v>
      </c>
      <c r="Y315" s="79">
        <v>3</v>
      </c>
      <c r="Z315" s="79">
        <v>0</v>
      </c>
      <c r="AA315" s="79">
        <v>0</v>
      </c>
      <c r="AB315" s="64" t="s">
        <v>140</v>
      </c>
      <c r="AC315" s="82" t="s">
        <v>31</v>
      </c>
      <c r="AD315" s="14">
        <v>0</v>
      </c>
      <c r="AE315" s="14">
        <v>0</v>
      </c>
      <c r="AF315" s="14">
        <v>0</v>
      </c>
      <c r="AG315" s="109">
        <v>1696.8</v>
      </c>
      <c r="AH315" s="14">
        <v>0</v>
      </c>
      <c r="AI315" s="14">
        <v>0</v>
      </c>
      <c r="AJ315" s="14">
        <v>0</v>
      </c>
      <c r="AK315" s="14">
        <v>0</v>
      </c>
      <c r="AL315" s="14">
        <v>0</v>
      </c>
      <c r="AM315" s="14">
        <v>1700</v>
      </c>
    </row>
    <row r="316" spans="1:39" ht="45" customHeight="1" x14ac:dyDescent="0.25">
      <c r="A316" s="88"/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79">
        <v>0</v>
      </c>
      <c r="S316" s="79">
        <v>5</v>
      </c>
      <c r="T316" s="79">
        <v>4</v>
      </c>
      <c r="U316" s="79">
        <v>4</v>
      </c>
      <c r="V316" s="79">
        <v>3</v>
      </c>
      <c r="W316" s="79">
        <v>3</v>
      </c>
      <c r="X316" s="79">
        <v>1</v>
      </c>
      <c r="Y316" s="79">
        <v>3</v>
      </c>
      <c r="Z316" s="79">
        <v>0</v>
      </c>
      <c r="AA316" s="79">
        <v>1</v>
      </c>
      <c r="AB316" s="64" t="s">
        <v>141</v>
      </c>
      <c r="AC316" s="65" t="s">
        <v>114</v>
      </c>
      <c r="AD316" s="65">
        <v>0</v>
      </c>
      <c r="AE316" s="65">
        <v>0</v>
      </c>
      <c r="AF316" s="65">
        <v>0</v>
      </c>
      <c r="AG316" s="65">
        <v>196</v>
      </c>
      <c r="AH316" s="65">
        <v>0</v>
      </c>
      <c r="AI316" s="65">
        <v>0</v>
      </c>
      <c r="AJ316" s="65">
        <v>0</v>
      </c>
      <c r="AK316" s="65">
        <v>0</v>
      </c>
      <c r="AL316" s="65">
        <v>0</v>
      </c>
      <c r="AM316" s="101">
        <v>196</v>
      </c>
    </row>
    <row r="317" spans="1:39" ht="80.25" customHeight="1" x14ac:dyDescent="0.25">
      <c r="A317" s="88">
        <v>8</v>
      </c>
      <c r="B317" s="88">
        <v>0</v>
      </c>
      <c r="C317" s="88">
        <v>2</v>
      </c>
      <c r="D317" s="88">
        <v>0</v>
      </c>
      <c r="E317" s="88">
        <v>5</v>
      </c>
      <c r="F317" s="88">
        <v>0</v>
      </c>
      <c r="G317" s="88">
        <v>3</v>
      </c>
      <c r="H317" s="88">
        <v>0</v>
      </c>
      <c r="I317" s="88">
        <v>5</v>
      </c>
      <c r="J317" s="88">
        <v>4</v>
      </c>
      <c r="K317" s="88">
        <v>0</v>
      </c>
      <c r="L317" s="88">
        <v>3</v>
      </c>
      <c r="M317" s="88">
        <v>1</v>
      </c>
      <c r="N317" s="88">
        <v>9</v>
      </c>
      <c r="O317" s="88">
        <v>0</v>
      </c>
      <c r="P317" s="88">
        <v>2</v>
      </c>
      <c r="Q317" s="88">
        <v>7</v>
      </c>
      <c r="R317" s="79">
        <v>0</v>
      </c>
      <c r="S317" s="79">
        <v>5</v>
      </c>
      <c r="T317" s="79">
        <v>4</v>
      </c>
      <c r="U317" s="79">
        <v>4</v>
      </c>
      <c r="V317" s="79">
        <v>3</v>
      </c>
      <c r="W317" s="79">
        <v>3</v>
      </c>
      <c r="X317" s="79">
        <v>1</v>
      </c>
      <c r="Y317" s="79">
        <v>4</v>
      </c>
      <c r="Z317" s="79">
        <v>0</v>
      </c>
      <c r="AA317" s="79">
        <v>0</v>
      </c>
      <c r="AB317" s="111" t="s">
        <v>143</v>
      </c>
      <c r="AC317" s="82" t="s">
        <v>31</v>
      </c>
      <c r="AD317" s="83"/>
      <c r="AE317" s="83"/>
      <c r="AF317" s="83"/>
      <c r="AG317" s="14">
        <v>1300</v>
      </c>
      <c r="AH317" s="14">
        <v>0</v>
      </c>
      <c r="AI317" s="14">
        <v>0</v>
      </c>
      <c r="AJ317" s="14">
        <v>0</v>
      </c>
      <c r="AK317" s="14">
        <v>0</v>
      </c>
      <c r="AL317" s="14">
        <v>0</v>
      </c>
      <c r="AM317" s="14">
        <f>AG317+AH317+AI317+AJ317+AK317+AL317</f>
        <v>1300</v>
      </c>
    </row>
    <row r="318" spans="1:39" ht="45" customHeight="1" x14ac:dyDescent="0.25">
      <c r="A318" s="88"/>
      <c r="B318" s="88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79">
        <v>0</v>
      </c>
      <c r="S318" s="79">
        <v>5</v>
      </c>
      <c r="T318" s="79">
        <v>4</v>
      </c>
      <c r="U318" s="79">
        <v>4</v>
      </c>
      <c r="V318" s="79">
        <v>3</v>
      </c>
      <c r="W318" s="79">
        <v>3</v>
      </c>
      <c r="X318" s="79">
        <v>1</v>
      </c>
      <c r="Y318" s="79">
        <v>4</v>
      </c>
      <c r="Z318" s="79">
        <v>0</v>
      </c>
      <c r="AA318" s="79">
        <v>1</v>
      </c>
      <c r="AB318" s="64" t="s">
        <v>145</v>
      </c>
      <c r="AC318" s="65" t="s">
        <v>49</v>
      </c>
      <c r="AD318" s="83"/>
      <c r="AE318" s="83"/>
      <c r="AF318" s="83"/>
      <c r="AG318" s="79">
        <v>1</v>
      </c>
      <c r="AH318" s="79">
        <v>0</v>
      </c>
      <c r="AI318" s="79">
        <v>0</v>
      </c>
      <c r="AJ318" s="79">
        <v>0</v>
      </c>
      <c r="AK318" s="79">
        <v>0</v>
      </c>
      <c r="AL318" s="79">
        <v>0</v>
      </c>
      <c r="AM318" s="79">
        <v>1</v>
      </c>
    </row>
    <row r="319" spans="1:39" ht="45" customHeight="1" x14ac:dyDescent="0.25">
      <c r="A319" s="88"/>
      <c r="B319" s="88"/>
      <c r="C319" s="88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79">
        <v>0</v>
      </c>
      <c r="S319" s="79">
        <v>5</v>
      </c>
      <c r="T319" s="79">
        <v>4</v>
      </c>
      <c r="U319" s="79">
        <v>4</v>
      </c>
      <c r="V319" s="79">
        <v>4</v>
      </c>
      <c r="W319" s="79">
        <v>0</v>
      </c>
      <c r="X319" s="79">
        <v>0</v>
      </c>
      <c r="Y319" s="79">
        <v>0</v>
      </c>
      <c r="Z319" s="79">
        <v>0</v>
      </c>
      <c r="AA319" s="79">
        <v>0</v>
      </c>
      <c r="AB319" s="59" t="s">
        <v>148</v>
      </c>
      <c r="AC319" s="82" t="s">
        <v>31</v>
      </c>
      <c r="AD319" s="83"/>
      <c r="AE319" s="83"/>
      <c r="AF319" s="83"/>
      <c r="AG319" s="113">
        <f t="shared" ref="AG319:AL319" si="19">AG321+AG324+AG327</f>
        <v>1202.9000000000001</v>
      </c>
      <c r="AH319" s="113">
        <f t="shared" si="19"/>
        <v>891.4</v>
      </c>
      <c r="AI319" s="113">
        <f t="shared" si="19"/>
        <v>891.4</v>
      </c>
      <c r="AJ319" s="113">
        <f t="shared" si="19"/>
        <v>891.4</v>
      </c>
      <c r="AK319" s="113">
        <f t="shared" si="19"/>
        <v>891.4</v>
      </c>
      <c r="AL319" s="113">
        <f t="shared" si="19"/>
        <v>891.4</v>
      </c>
      <c r="AM319" s="113">
        <f>AG319+AH319+AI319+AJ319+AK319+AL319</f>
        <v>5659.9</v>
      </c>
    </row>
    <row r="320" spans="1:39" ht="45" customHeight="1" x14ac:dyDescent="0.25">
      <c r="A320" s="88"/>
      <c r="B320" s="88"/>
      <c r="C320" s="88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79">
        <v>0</v>
      </c>
      <c r="S320" s="79">
        <v>5</v>
      </c>
      <c r="T320" s="79">
        <v>4</v>
      </c>
      <c r="U320" s="79">
        <v>4</v>
      </c>
      <c r="V320" s="79">
        <v>4</v>
      </c>
      <c r="W320" s="79">
        <v>0</v>
      </c>
      <c r="X320" s="79">
        <v>0</v>
      </c>
      <c r="Y320" s="79">
        <v>0</v>
      </c>
      <c r="Z320" s="79">
        <v>0</v>
      </c>
      <c r="AA320" s="79">
        <v>1</v>
      </c>
      <c r="AB320" s="54" t="s">
        <v>149</v>
      </c>
      <c r="AC320" s="82" t="s">
        <v>49</v>
      </c>
      <c r="AD320" s="83"/>
      <c r="AE320" s="83"/>
      <c r="AF320" s="83"/>
      <c r="AG320" s="65">
        <v>6</v>
      </c>
      <c r="AH320" s="65">
        <v>6</v>
      </c>
      <c r="AI320" s="65">
        <v>6</v>
      </c>
      <c r="AJ320" s="65">
        <v>6</v>
      </c>
      <c r="AK320" s="65">
        <v>6</v>
      </c>
      <c r="AL320" s="65">
        <v>6</v>
      </c>
      <c r="AM320" s="14">
        <f>AG320+AH320+AI320+AJ320+AK320+AL320</f>
        <v>36</v>
      </c>
    </row>
    <row r="321" spans="1:39" ht="45" customHeight="1" x14ac:dyDescent="0.25">
      <c r="A321" s="88">
        <v>8</v>
      </c>
      <c r="B321" s="88">
        <v>0</v>
      </c>
      <c r="C321" s="88">
        <v>2</v>
      </c>
      <c r="D321" s="88">
        <v>0</v>
      </c>
      <c r="E321" s="88">
        <v>6</v>
      </c>
      <c r="F321" s="88">
        <v>0</v>
      </c>
      <c r="G321" s="88">
        <v>5</v>
      </c>
      <c r="H321" s="88">
        <v>0</v>
      </c>
      <c r="I321" s="88">
        <v>5</v>
      </c>
      <c r="J321" s="88">
        <v>4</v>
      </c>
      <c r="K321" s="88">
        <v>0</v>
      </c>
      <c r="L321" s="88">
        <v>4</v>
      </c>
      <c r="M321" s="88">
        <v>2</v>
      </c>
      <c r="N321" s="88">
        <v>0</v>
      </c>
      <c r="O321" s="88">
        <v>1</v>
      </c>
      <c r="P321" s="88">
        <v>4</v>
      </c>
      <c r="Q321" s="88">
        <v>0</v>
      </c>
      <c r="R321" s="79">
        <v>0</v>
      </c>
      <c r="S321" s="79">
        <v>5</v>
      </c>
      <c r="T321" s="79">
        <v>4</v>
      </c>
      <c r="U321" s="79">
        <v>4</v>
      </c>
      <c r="V321" s="79">
        <v>4</v>
      </c>
      <c r="W321" s="79">
        <v>4</v>
      </c>
      <c r="X321" s="79">
        <v>0</v>
      </c>
      <c r="Y321" s="79">
        <v>1</v>
      </c>
      <c r="Z321" s="79">
        <v>0</v>
      </c>
      <c r="AA321" s="79">
        <v>0</v>
      </c>
      <c r="AB321" s="64" t="s">
        <v>151</v>
      </c>
      <c r="AC321" s="82" t="s">
        <v>31</v>
      </c>
      <c r="AD321" s="83"/>
      <c r="AE321" s="83"/>
      <c r="AF321" s="83"/>
      <c r="AG321" s="14">
        <v>200</v>
      </c>
      <c r="AH321" s="14">
        <v>100</v>
      </c>
      <c r="AI321" s="14">
        <v>100</v>
      </c>
      <c r="AJ321" s="14">
        <v>100</v>
      </c>
      <c r="AK321" s="14">
        <v>100</v>
      </c>
      <c r="AL321" s="14">
        <v>100</v>
      </c>
      <c r="AM321" s="14">
        <f>AG321+AH321+AI321+AJ321+AK321+AL321</f>
        <v>700</v>
      </c>
    </row>
    <row r="322" spans="1:39" ht="31.5" customHeight="1" x14ac:dyDescent="0.25">
      <c r="A322" s="88"/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79">
        <v>0</v>
      </c>
      <c r="S322" s="79">
        <v>5</v>
      </c>
      <c r="T322" s="79">
        <v>4</v>
      </c>
      <c r="U322" s="79">
        <v>4</v>
      </c>
      <c r="V322" s="79">
        <v>4</v>
      </c>
      <c r="W322" s="79">
        <v>4</v>
      </c>
      <c r="X322" s="79">
        <v>0</v>
      </c>
      <c r="Y322" s="79">
        <v>1</v>
      </c>
      <c r="Z322" s="79">
        <v>0</v>
      </c>
      <c r="AA322" s="79">
        <v>0</v>
      </c>
      <c r="AB322" s="64" t="s">
        <v>154</v>
      </c>
      <c r="AC322" s="82" t="s">
        <v>31</v>
      </c>
      <c r="AD322" s="83"/>
      <c r="AE322" s="83"/>
      <c r="AF322" s="83"/>
      <c r="AG322" s="14">
        <v>200</v>
      </c>
      <c r="AH322" s="14">
        <v>100</v>
      </c>
      <c r="AI322" s="14">
        <v>100</v>
      </c>
      <c r="AJ322" s="14">
        <v>100</v>
      </c>
      <c r="AK322" s="14">
        <v>100</v>
      </c>
      <c r="AL322" s="14">
        <v>100</v>
      </c>
      <c r="AM322" s="14">
        <v>750</v>
      </c>
    </row>
    <row r="323" spans="1:39" ht="45" customHeight="1" x14ac:dyDescent="0.25">
      <c r="A323" s="88"/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79">
        <v>0</v>
      </c>
      <c r="S323" s="79">
        <v>5</v>
      </c>
      <c r="T323" s="79">
        <v>4</v>
      </c>
      <c r="U323" s="79">
        <v>4</v>
      </c>
      <c r="V323" s="79">
        <v>4</v>
      </c>
      <c r="W323" s="79">
        <v>4</v>
      </c>
      <c r="X323" s="79">
        <v>0</v>
      </c>
      <c r="Y323" s="79">
        <v>1</v>
      </c>
      <c r="Z323" s="79">
        <v>0</v>
      </c>
      <c r="AA323" s="79">
        <v>1</v>
      </c>
      <c r="AB323" s="64" t="s">
        <v>157</v>
      </c>
      <c r="AC323" s="82" t="s">
        <v>158</v>
      </c>
      <c r="AD323" s="83"/>
      <c r="AE323" s="83"/>
      <c r="AF323" s="83"/>
      <c r="AG323" s="65">
        <v>50</v>
      </c>
      <c r="AH323" s="65">
        <v>50</v>
      </c>
      <c r="AI323" s="65">
        <v>50</v>
      </c>
      <c r="AJ323" s="65">
        <v>50</v>
      </c>
      <c r="AK323" s="65">
        <v>50</v>
      </c>
      <c r="AL323" s="65">
        <v>50</v>
      </c>
      <c r="AM323" s="96">
        <f t="shared" ref="AM323:AM329" si="20">AG323+AH323+AI323+AJ323+AK323+AL323</f>
        <v>300</v>
      </c>
    </row>
    <row r="324" spans="1:39" ht="45" customHeight="1" x14ac:dyDescent="0.25">
      <c r="A324" s="88">
        <v>8</v>
      </c>
      <c r="B324" s="88">
        <v>0</v>
      </c>
      <c r="C324" s="88">
        <v>2</v>
      </c>
      <c r="D324" s="88">
        <v>0</v>
      </c>
      <c r="E324" s="88">
        <v>6</v>
      </c>
      <c r="F324" s="88">
        <v>0</v>
      </c>
      <c r="G324" s="88">
        <v>5</v>
      </c>
      <c r="H324" s="88">
        <v>0</v>
      </c>
      <c r="I324" s="88">
        <v>5</v>
      </c>
      <c r="J324" s="88">
        <v>4</v>
      </c>
      <c r="K324" s="88">
        <v>0</v>
      </c>
      <c r="L324" s="88">
        <v>4</v>
      </c>
      <c r="M324" s="88">
        <v>2</v>
      </c>
      <c r="N324" s="88">
        <v>0</v>
      </c>
      <c r="O324" s="88">
        <v>1</v>
      </c>
      <c r="P324" s="88">
        <v>5</v>
      </c>
      <c r="Q324" s="88">
        <v>0</v>
      </c>
      <c r="R324" s="79">
        <v>0</v>
      </c>
      <c r="S324" s="79">
        <v>5</v>
      </c>
      <c r="T324" s="79">
        <v>4</v>
      </c>
      <c r="U324" s="79">
        <v>4</v>
      </c>
      <c r="V324" s="79">
        <v>4</v>
      </c>
      <c r="W324" s="79">
        <v>4</v>
      </c>
      <c r="X324" s="79">
        <v>0</v>
      </c>
      <c r="Y324" s="79">
        <v>2</v>
      </c>
      <c r="Z324" s="79">
        <v>0</v>
      </c>
      <c r="AA324" s="79">
        <v>0</v>
      </c>
      <c r="AB324" s="64" t="s">
        <v>159</v>
      </c>
      <c r="AC324" s="82" t="s">
        <v>31</v>
      </c>
      <c r="AD324" s="83"/>
      <c r="AE324" s="83"/>
      <c r="AF324" s="83"/>
      <c r="AG324" s="14">
        <v>502.9</v>
      </c>
      <c r="AH324" s="14">
        <v>291.39999999999998</v>
      </c>
      <c r="AI324" s="14">
        <v>291.39999999999998</v>
      </c>
      <c r="AJ324" s="14">
        <v>291.39999999999998</v>
      </c>
      <c r="AK324" s="14">
        <v>291.39999999999998</v>
      </c>
      <c r="AL324" s="14">
        <v>291.39999999999998</v>
      </c>
      <c r="AM324" s="14">
        <f t="shared" si="20"/>
        <v>1959.9</v>
      </c>
    </row>
    <row r="325" spans="1:39" ht="40.5" customHeight="1" x14ac:dyDescent="0.25">
      <c r="A325" s="88"/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79">
        <v>0</v>
      </c>
      <c r="S325" s="79">
        <v>5</v>
      </c>
      <c r="T325" s="79">
        <v>4</v>
      </c>
      <c r="U325" s="79">
        <v>4</v>
      </c>
      <c r="V325" s="79">
        <v>4</v>
      </c>
      <c r="W325" s="79">
        <v>4</v>
      </c>
      <c r="X325" s="79">
        <v>0</v>
      </c>
      <c r="Y325" s="79">
        <v>2</v>
      </c>
      <c r="Z325" s="79">
        <v>0</v>
      </c>
      <c r="AA325" s="79">
        <v>0</v>
      </c>
      <c r="AB325" s="64" t="s">
        <v>154</v>
      </c>
      <c r="AC325" s="82" t="s">
        <v>31</v>
      </c>
      <c r="AD325" s="83"/>
      <c r="AE325" s="83"/>
      <c r="AF325" s="83"/>
      <c r="AG325" s="14">
        <v>502.9</v>
      </c>
      <c r="AH325" s="14">
        <v>291.39999999999998</v>
      </c>
      <c r="AI325" s="14">
        <v>291.39999999999998</v>
      </c>
      <c r="AJ325" s="14">
        <v>291.39999999999998</v>
      </c>
      <c r="AK325" s="14">
        <v>291.39999999999998</v>
      </c>
      <c r="AL325" s="14">
        <v>291.39999999999998</v>
      </c>
      <c r="AM325" s="14">
        <f t="shared" si="20"/>
        <v>1959.9</v>
      </c>
    </row>
    <row r="326" spans="1:39" ht="45" customHeight="1" x14ac:dyDescent="0.25">
      <c r="A326" s="88"/>
      <c r="B326" s="88"/>
      <c r="C326" s="88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79">
        <v>0</v>
      </c>
      <c r="S326" s="79">
        <v>5</v>
      </c>
      <c r="T326" s="79">
        <v>4</v>
      </c>
      <c r="U326" s="79">
        <v>4</v>
      </c>
      <c r="V326" s="79">
        <v>4</v>
      </c>
      <c r="W326" s="79">
        <v>4</v>
      </c>
      <c r="X326" s="79">
        <v>0</v>
      </c>
      <c r="Y326" s="79">
        <v>2</v>
      </c>
      <c r="Z326" s="79">
        <v>0</v>
      </c>
      <c r="AA326" s="79">
        <v>1</v>
      </c>
      <c r="AB326" s="64" t="s">
        <v>160</v>
      </c>
      <c r="AC326" s="82" t="s">
        <v>49</v>
      </c>
      <c r="AD326" s="83"/>
      <c r="AE326" s="83"/>
      <c r="AF326" s="83"/>
      <c r="AG326" s="65">
        <v>2</v>
      </c>
      <c r="AH326" s="65">
        <v>2</v>
      </c>
      <c r="AI326" s="65">
        <v>2</v>
      </c>
      <c r="AJ326" s="65">
        <v>2</v>
      </c>
      <c r="AK326" s="65">
        <v>2</v>
      </c>
      <c r="AL326" s="65">
        <v>2</v>
      </c>
      <c r="AM326" s="96">
        <f t="shared" si="20"/>
        <v>12</v>
      </c>
    </row>
    <row r="327" spans="1:39" ht="45" customHeight="1" x14ac:dyDescent="0.25">
      <c r="A327" s="88">
        <v>8</v>
      </c>
      <c r="B327" s="88">
        <v>0</v>
      </c>
      <c r="C327" s="88">
        <v>2</v>
      </c>
      <c r="D327" s="88">
        <v>0</v>
      </c>
      <c r="E327" s="88">
        <v>6</v>
      </c>
      <c r="F327" s="88">
        <v>0</v>
      </c>
      <c r="G327" s="88">
        <v>5</v>
      </c>
      <c r="H327" s="88">
        <v>0</v>
      </c>
      <c r="I327" s="88">
        <v>5</v>
      </c>
      <c r="J327" s="88">
        <v>4</v>
      </c>
      <c r="K327" s="88">
        <v>0</v>
      </c>
      <c r="L327" s="88">
        <v>4</v>
      </c>
      <c r="M327" s="88">
        <v>2</v>
      </c>
      <c r="N327" s="88">
        <v>0</v>
      </c>
      <c r="O327" s="88">
        <v>1</v>
      </c>
      <c r="P327" s="88">
        <v>6</v>
      </c>
      <c r="Q327" s="88">
        <v>0</v>
      </c>
      <c r="R327" s="79">
        <v>0</v>
      </c>
      <c r="S327" s="79">
        <v>5</v>
      </c>
      <c r="T327" s="79">
        <v>4</v>
      </c>
      <c r="U327" s="79">
        <v>4</v>
      </c>
      <c r="V327" s="79">
        <v>4</v>
      </c>
      <c r="W327" s="79">
        <v>4</v>
      </c>
      <c r="X327" s="79">
        <v>0</v>
      </c>
      <c r="Y327" s="79">
        <v>3</v>
      </c>
      <c r="Z327" s="79">
        <v>0</v>
      </c>
      <c r="AA327" s="79">
        <v>0</v>
      </c>
      <c r="AB327" s="64" t="s">
        <v>161</v>
      </c>
      <c r="AC327" s="82" t="s">
        <v>31</v>
      </c>
      <c r="AD327" s="83"/>
      <c r="AE327" s="83"/>
      <c r="AF327" s="83"/>
      <c r="AG327" s="14">
        <v>500</v>
      </c>
      <c r="AH327" s="14">
        <v>500</v>
      </c>
      <c r="AI327" s="14">
        <v>500</v>
      </c>
      <c r="AJ327" s="14">
        <v>500</v>
      </c>
      <c r="AK327" s="14">
        <v>500</v>
      </c>
      <c r="AL327" s="14">
        <v>500</v>
      </c>
      <c r="AM327" s="14">
        <f t="shared" si="20"/>
        <v>3000</v>
      </c>
    </row>
    <row r="328" spans="1:39" ht="45" customHeight="1" x14ac:dyDescent="0.25">
      <c r="A328" s="88"/>
      <c r="B328" s="88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79">
        <v>0</v>
      </c>
      <c r="S328" s="79">
        <v>5</v>
      </c>
      <c r="T328" s="79">
        <v>4</v>
      </c>
      <c r="U328" s="79">
        <v>4</v>
      </c>
      <c r="V328" s="79">
        <v>4</v>
      </c>
      <c r="W328" s="79">
        <v>4</v>
      </c>
      <c r="X328" s="79">
        <v>0</v>
      </c>
      <c r="Y328" s="79">
        <v>3</v>
      </c>
      <c r="Z328" s="79">
        <v>0</v>
      </c>
      <c r="AA328" s="79">
        <v>0</v>
      </c>
      <c r="AB328" s="64" t="s">
        <v>154</v>
      </c>
      <c r="AC328" s="82" t="s">
        <v>31</v>
      </c>
      <c r="AD328" s="83"/>
      <c r="AE328" s="83"/>
      <c r="AF328" s="83"/>
      <c r="AG328" s="14">
        <v>500</v>
      </c>
      <c r="AH328" s="14">
        <v>500</v>
      </c>
      <c r="AI328" s="14">
        <v>500</v>
      </c>
      <c r="AJ328" s="14">
        <v>500</v>
      </c>
      <c r="AK328" s="14">
        <v>500</v>
      </c>
      <c r="AL328" s="14">
        <v>500</v>
      </c>
      <c r="AM328" s="14">
        <f t="shared" si="20"/>
        <v>3000</v>
      </c>
    </row>
    <row r="329" spans="1:39" ht="45" customHeight="1" x14ac:dyDescent="0.25">
      <c r="A329" s="88"/>
      <c r="B329" s="88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79">
        <v>0</v>
      </c>
      <c r="S329" s="79">
        <v>5</v>
      </c>
      <c r="T329" s="79">
        <v>4</v>
      </c>
      <c r="U329" s="79">
        <v>4</v>
      </c>
      <c r="V329" s="79">
        <v>4</v>
      </c>
      <c r="W329" s="79">
        <v>4</v>
      </c>
      <c r="X329" s="79">
        <v>0</v>
      </c>
      <c r="Y329" s="79">
        <v>3</v>
      </c>
      <c r="Z329" s="79">
        <v>0</v>
      </c>
      <c r="AA329" s="79">
        <v>1</v>
      </c>
      <c r="AB329" s="64" t="s">
        <v>164</v>
      </c>
      <c r="AC329" s="82" t="s">
        <v>165</v>
      </c>
      <c r="AD329" s="83"/>
      <c r="AE329" s="83"/>
      <c r="AF329" s="83"/>
      <c r="AG329" s="65">
        <v>20</v>
      </c>
      <c r="AH329" s="65">
        <v>20</v>
      </c>
      <c r="AI329" s="65">
        <v>20</v>
      </c>
      <c r="AJ329" s="65">
        <v>20</v>
      </c>
      <c r="AK329" s="65">
        <v>20</v>
      </c>
      <c r="AL329" s="65">
        <v>20</v>
      </c>
      <c r="AM329" s="96">
        <f t="shared" si="20"/>
        <v>120</v>
      </c>
    </row>
    <row r="330" spans="1:39" ht="21" customHeight="1" x14ac:dyDescent="0.25">
      <c r="A330" s="154"/>
      <c r="B330" s="154"/>
      <c r="C330" s="154"/>
      <c r="D330" s="154"/>
      <c r="E330" s="154"/>
      <c r="F330" s="154"/>
      <c r="G330" s="154"/>
      <c r="H330" s="154"/>
      <c r="I330" s="154"/>
      <c r="J330" s="154"/>
      <c r="K330" s="154"/>
      <c r="L330" s="154"/>
      <c r="M330" s="154"/>
      <c r="N330" s="154"/>
      <c r="O330" s="154"/>
      <c r="P330" s="154"/>
      <c r="Q330" s="154"/>
      <c r="R330" s="154"/>
      <c r="S330" s="154"/>
      <c r="T330" s="154"/>
      <c r="U330" s="154"/>
      <c r="V330" s="154"/>
      <c r="W330" s="154"/>
      <c r="X330" s="154"/>
      <c r="Y330" s="154"/>
      <c r="Z330" s="154"/>
      <c r="AA330" s="154"/>
      <c r="AB330" s="154"/>
      <c r="AC330" s="154"/>
      <c r="AD330" s="154"/>
      <c r="AE330" s="154"/>
      <c r="AF330" s="154"/>
      <c r="AG330" s="154"/>
      <c r="AH330" s="154"/>
      <c r="AI330" s="154"/>
      <c r="AJ330" s="154"/>
      <c r="AK330" s="154"/>
      <c r="AL330" s="154"/>
      <c r="AM330" s="154"/>
    </row>
    <row r="331" spans="1:39" ht="29.25" hidden="1" customHeight="1" x14ac:dyDescent="0.25">
      <c r="A331" s="119"/>
      <c r="B331" s="119"/>
      <c r="C331" s="119"/>
      <c r="D331" s="119"/>
      <c r="E331" s="119"/>
      <c r="F331" s="119"/>
      <c r="G331" s="119"/>
      <c r="H331" s="119"/>
      <c r="I331" s="119"/>
      <c r="J331" s="119"/>
      <c r="K331" s="119"/>
      <c r="L331" s="119"/>
      <c r="M331" s="119"/>
      <c r="N331" s="119"/>
      <c r="O331" s="119"/>
      <c r="P331" s="119"/>
      <c r="Q331" s="119"/>
      <c r="R331" s="119"/>
      <c r="S331" s="119"/>
      <c r="T331" s="119"/>
      <c r="U331" s="119"/>
      <c r="V331" s="119"/>
      <c r="W331" s="119"/>
      <c r="X331" s="119"/>
      <c r="Y331" s="119"/>
      <c r="Z331" s="119"/>
      <c r="AA331" s="119"/>
      <c r="AB331" s="119"/>
      <c r="AC331" s="119"/>
      <c r="AD331" s="119"/>
      <c r="AE331" s="119"/>
      <c r="AF331" s="119"/>
      <c r="AG331" s="119"/>
      <c r="AH331" s="119"/>
      <c r="AI331" s="119"/>
      <c r="AJ331" s="119"/>
      <c r="AK331" s="119"/>
      <c r="AL331" s="119"/>
      <c r="AM331" s="119"/>
    </row>
    <row r="332" spans="1:39" ht="29.25" customHeight="1" x14ac:dyDescent="0.25">
      <c r="A332" s="119"/>
      <c r="B332" s="119"/>
      <c r="C332" s="119"/>
      <c r="D332" s="119"/>
      <c r="E332" s="119"/>
      <c r="F332" s="119"/>
      <c r="G332" s="119"/>
      <c r="H332" s="119"/>
      <c r="I332" s="119"/>
      <c r="J332" s="119"/>
      <c r="K332" s="119"/>
      <c r="L332" s="119"/>
      <c r="M332" s="119"/>
      <c r="N332" s="119"/>
      <c r="O332" s="119"/>
      <c r="P332" s="119"/>
      <c r="Q332" s="119"/>
      <c r="R332" s="119"/>
      <c r="S332" s="119"/>
      <c r="T332" s="119"/>
      <c r="U332" s="119"/>
      <c r="V332" s="119"/>
      <c r="W332" s="119"/>
      <c r="X332" s="119"/>
      <c r="Y332" s="119"/>
      <c r="Z332" s="119"/>
      <c r="AA332" s="119"/>
      <c r="AB332" s="119"/>
      <c r="AC332" s="119"/>
      <c r="AD332" s="119"/>
      <c r="AE332" s="119"/>
      <c r="AF332" s="119"/>
      <c r="AG332" s="119"/>
      <c r="AH332" s="119"/>
      <c r="AI332" s="119"/>
      <c r="AJ332" s="119"/>
      <c r="AK332" s="119"/>
      <c r="AL332" s="119"/>
      <c r="AM332" s="119"/>
    </row>
    <row r="333" spans="1:39" ht="35.25" customHeight="1" x14ac:dyDescent="0.25">
      <c r="A333" s="119"/>
      <c r="B333" s="119"/>
      <c r="C333" s="119"/>
      <c r="D333" s="119"/>
      <c r="E333" s="119"/>
      <c r="F333" s="119"/>
      <c r="G333" s="119"/>
      <c r="H333" s="119"/>
      <c r="I333" s="119"/>
      <c r="J333" s="119"/>
      <c r="K333" s="119"/>
      <c r="L333" s="119"/>
      <c r="M333" s="119"/>
      <c r="N333" s="119"/>
      <c r="O333" s="119"/>
      <c r="P333" s="119"/>
      <c r="Q333" s="119"/>
      <c r="R333" s="119"/>
      <c r="S333" s="119"/>
      <c r="T333" s="119"/>
      <c r="U333" s="119"/>
      <c r="V333" s="119"/>
      <c r="W333" s="119"/>
      <c r="X333" s="119"/>
      <c r="Y333" s="119"/>
      <c r="Z333" s="119"/>
      <c r="AA333" s="119"/>
      <c r="AB333" s="119"/>
      <c r="AC333" s="119"/>
      <c r="AD333" s="119"/>
      <c r="AE333" s="119"/>
      <c r="AF333" s="119"/>
      <c r="AG333" s="119"/>
      <c r="AH333" s="119"/>
      <c r="AI333" s="119"/>
      <c r="AJ333" s="119"/>
      <c r="AK333" s="119"/>
      <c r="AL333" s="119"/>
      <c r="AM333" s="119"/>
    </row>
    <row r="334" spans="1:39" ht="33" customHeight="1" x14ac:dyDescent="0.25">
      <c r="A334" s="119"/>
      <c r="B334" s="119"/>
      <c r="C334" s="119"/>
      <c r="D334" s="119"/>
      <c r="E334" s="119"/>
      <c r="F334" s="119"/>
      <c r="G334" s="119"/>
      <c r="H334" s="119"/>
      <c r="I334" s="119"/>
      <c r="J334" s="119"/>
      <c r="K334" s="119"/>
      <c r="L334" s="119"/>
      <c r="M334" s="119"/>
      <c r="N334" s="119"/>
      <c r="O334" s="119"/>
      <c r="P334" s="119"/>
      <c r="Q334" s="119"/>
      <c r="R334" s="119"/>
      <c r="S334" s="119"/>
      <c r="T334" s="119"/>
      <c r="U334" s="119"/>
      <c r="V334" s="119"/>
      <c r="W334" s="119"/>
      <c r="X334" s="119"/>
      <c r="Y334" s="119"/>
      <c r="Z334" s="119"/>
      <c r="AA334" s="119"/>
      <c r="AB334" s="119"/>
      <c r="AC334" s="119"/>
      <c r="AD334" s="119"/>
      <c r="AE334" s="119"/>
      <c r="AF334" s="119"/>
      <c r="AG334" s="119"/>
      <c r="AH334" s="119"/>
      <c r="AI334" s="119"/>
      <c r="AJ334" s="119"/>
      <c r="AK334" s="119"/>
      <c r="AL334" s="119"/>
      <c r="AM334" s="119"/>
    </row>
    <row r="335" spans="1:39" ht="35.25" customHeight="1" x14ac:dyDescent="0.25">
      <c r="A335" s="119"/>
      <c r="B335" s="119"/>
      <c r="C335" s="119"/>
      <c r="D335" s="119"/>
      <c r="E335" s="119"/>
      <c r="F335" s="119"/>
      <c r="G335" s="119"/>
      <c r="H335" s="119"/>
      <c r="I335" s="119"/>
      <c r="J335" s="119"/>
      <c r="K335" s="119"/>
      <c r="L335" s="119"/>
      <c r="M335" s="119"/>
      <c r="N335" s="119"/>
      <c r="O335" s="119"/>
      <c r="P335" s="119"/>
      <c r="Q335" s="119"/>
      <c r="R335" s="119"/>
      <c r="S335" s="119"/>
      <c r="T335" s="119"/>
      <c r="U335" s="119"/>
      <c r="V335" s="119"/>
      <c r="W335" s="119"/>
      <c r="X335" s="119"/>
      <c r="Y335" s="119"/>
      <c r="Z335" s="119"/>
      <c r="AA335" s="119"/>
      <c r="AB335" s="119"/>
      <c r="AC335" s="119"/>
      <c r="AD335" s="119"/>
      <c r="AE335" s="119"/>
      <c r="AF335" s="119"/>
      <c r="AG335" s="119"/>
      <c r="AH335" s="119"/>
      <c r="AI335" s="119"/>
      <c r="AJ335" s="119"/>
      <c r="AK335" s="119"/>
      <c r="AL335" s="119"/>
      <c r="AM335" s="119"/>
    </row>
    <row r="336" spans="1:39" ht="36.75" customHeight="1" x14ac:dyDescent="0.25">
      <c r="A336" s="119"/>
      <c r="B336" s="119"/>
      <c r="C336" s="119"/>
      <c r="D336" s="119"/>
      <c r="E336" s="119"/>
      <c r="F336" s="119"/>
      <c r="G336" s="119"/>
      <c r="H336" s="119"/>
      <c r="I336" s="119"/>
      <c r="J336" s="119"/>
      <c r="K336" s="119"/>
      <c r="L336" s="119"/>
      <c r="M336" s="119"/>
      <c r="N336" s="119"/>
      <c r="O336" s="119"/>
      <c r="P336" s="119"/>
      <c r="Q336" s="119"/>
      <c r="R336" s="119"/>
      <c r="S336" s="119"/>
      <c r="T336" s="119"/>
      <c r="U336" s="119"/>
      <c r="V336" s="119"/>
      <c r="W336" s="119"/>
      <c r="X336" s="119"/>
      <c r="Y336" s="119"/>
      <c r="Z336" s="119"/>
      <c r="AA336" s="119"/>
      <c r="AB336" s="119"/>
      <c r="AC336" s="119"/>
      <c r="AD336" s="119"/>
      <c r="AE336" s="119"/>
      <c r="AF336" s="119"/>
      <c r="AG336" s="119"/>
      <c r="AH336" s="119"/>
      <c r="AI336" s="119"/>
      <c r="AJ336" s="119"/>
      <c r="AK336" s="119"/>
      <c r="AL336" s="119"/>
      <c r="AM336" s="119"/>
    </row>
    <row r="337" spans="1:39" ht="24.75" customHeight="1" x14ac:dyDescent="0.25">
      <c r="A337" s="119"/>
      <c r="B337" s="119"/>
      <c r="C337" s="119"/>
      <c r="D337" s="119"/>
      <c r="E337" s="119"/>
      <c r="F337" s="119"/>
      <c r="G337" s="119"/>
      <c r="H337" s="119"/>
      <c r="I337" s="119"/>
      <c r="J337" s="119"/>
      <c r="K337" s="119"/>
      <c r="L337" s="119"/>
      <c r="M337" s="119"/>
      <c r="N337" s="119"/>
      <c r="O337" s="119"/>
      <c r="P337" s="119"/>
      <c r="Q337" s="119"/>
      <c r="R337" s="119"/>
      <c r="S337" s="119"/>
      <c r="T337" s="119"/>
      <c r="U337" s="119"/>
      <c r="V337" s="119"/>
      <c r="W337" s="119"/>
      <c r="X337" s="119"/>
      <c r="Y337" s="119"/>
      <c r="Z337" s="119"/>
      <c r="AA337" s="119"/>
      <c r="AB337" s="119"/>
      <c r="AC337" s="119"/>
      <c r="AD337" s="119"/>
      <c r="AE337" s="119"/>
      <c r="AF337" s="119"/>
      <c r="AG337" s="119"/>
      <c r="AH337" s="119"/>
      <c r="AI337" s="119"/>
      <c r="AJ337" s="119"/>
      <c r="AK337" s="119"/>
      <c r="AL337" s="119"/>
      <c r="AM337" s="119"/>
    </row>
    <row r="338" spans="1:39" ht="35.25" customHeight="1" x14ac:dyDescent="0.25">
      <c r="A338" s="119"/>
      <c r="B338" s="119"/>
      <c r="C338" s="119"/>
      <c r="D338" s="119"/>
      <c r="E338" s="119"/>
      <c r="F338" s="119"/>
      <c r="G338" s="119"/>
      <c r="H338" s="119"/>
      <c r="I338" s="119"/>
      <c r="J338" s="119"/>
      <c r="K338" s="119"/>
      <c r="L338" s="119"/>
      <c r="M338" s="119"/>
      <c r="N338" s="119"/>
      <c r="O338" s="119"/>
      <c r="P338" s="119"/>
      <c r="Q338" s="119"/>
      <c r="R338" s="119"/>
      <c r="S338" s="119"/>
      <c r="T338" s="119"/>
      <c r="U338" s="119"/>
      <c r="V338" s="119"/>
      <c r="W338" s="119"/>
      <c r="X338" s="119"/>
      <c r="Y338" s="119"/>
      <c r="Z338" s="119"/>
      <c r="AA338" s="119"/>
      <c r="AB338" s="119"/>
      <c r="AC338" s="119"/>
      <c r="AD338" s="119"/>
      <c r="AE338" s="119"/>
      <c r="AF338" s="119"/>
      <c r="AG338" s="119"/>
      <c r="AH338" s="119"/>
      <c r="AI338" s="119"/>
      <c r="AJ338" s="119"/>
      <c r="AK338" s="119"/>
      <c r="AL338" s="119"/>
      <c r="AM338" s="119"/>
    </row>
    <row r="339" spans="1:39" ht="39" customHeight="1" x14ac:dyDescent="0.25">
      <c r="A339" s="119"/>
      <c r="B339" s="119"/>
      <c r="C339" s="119"/>
      <c r="D339" s="119"/>
      <c r="E339" s="119"/>
      <c r="F339" s="119"/>
      <c r="G339" s="119"/>
      <c r="H339" s="119"/>
      <c r="I339" s="119"/>
      <c r="J339" s="119"/>
      <c r="K339" s="119"/>
      <c r="L339" s="119"/>
      <c r="M339" s="119"/>
      <c r="N339" s="119"/>
      <c r="O339" s="119"/>
      <c r="P339" s="119"/>
      <c r="Q339" s="119"/>
      <c r="R339" s="119"/>
      <c r="S339" s="119"/>
      <c r="T339" s="119"/>
      <c r="U339" s="119"/>
      <c r="V339" s="119"/>
      <c r="W339" s="119"/>
      <c r="X339" s="119"/>
      <c r="Y339" s="119"/>
      <c r="Z339" s="119"/>
      <c r="AA339" s="119"/>
      <c r="AB339" s="119"/>
      <c r="AC339" s="119"/>
      <c r="AD339" s="119"/>
      <c r="AE339" s="119"/>
      <c r="AF339" s="119"/>
      <c r="AG339" s="119"/>
      <c r="AH339" s="119"/>
      <c r="AI339" s="119"/>
      <c r="AJ339" s="119"/>
      <c r="AK339" s="119"/>
      <c r="AL339" s="119"/>
      <c r="AM339" s="119"/>
    </row>
    <row r="340" spans="1:39" ht="39" customHeight="1" x14ac:dyDescent="0.25">
      <c r="A340" s="119"/>
      <c r="B340" s="119"/>
      <c r="C340" s="119"/>
      <c r="D340" s="119"/>
      <c r="E340" s="119"/>
      <c r="F340" s="119"/>
      <c r="G340" s="119"/>
      <c r="H340" s="119"/>
      <c r="I340" s="119"/>
      <c r="J340" s="119"/>
      <c r="K340" s="119"/>
      <c r="L340" s="119"/>
      <c r="M340" s="119"/>
      <c r="N340" s="119"/>
      <c r="O340" s="119"/>
      <c r="P340" s="119"/>
      <c r="Q340" s="119"/>
      <c r="R340" s="119"/>
      <c r="S340" s="119"/>
      <c r="T340" s="119"/>
      <c r="U340" s="119"/>
      <c r="V340" s="119"/>
      <c r="W340" s="119"/>
      <c r="X340" s="119"/>
      <c r="Y340" s="119"/>
      <c r="Z340" s="119"/>
      <c r="AA340" s="119"/>
      <c r="AB340" s="119"/>
      <c r="AC340" s="119"/>
      <c r="AD340" s="119"/>
      <c r="AE340" s="119"/>
      <c r="AF340" s="119"/>
      <c r="AG340" s="119"/>
      <c r="AH340" s="119"/>
      <c r="AI340" s="119"/>
      <c r="AJ340" s="119"/>
      <c r="AK340" s="119"/>
      <c r="AL340" s="119"/>
      <c r="AM340" s="119"/>
    </row>
    <row r="341" spans="1:39" ht="39" customHeight="1" x14ac:dyDescent="0.25">
      <c r="A341" s="119"/>
      <c r="B341" s="119"/>
      <c r="C341" s="119"/>
      <c r="D341" s="119"/>
      <c r="E341" s="119"/>
      <c r="F341" s="119"/>
      <c r="G341" s="119"/>
      <c r="H341" s="119"/>
      <c r="I341" s="119"/>
      <c r="J341" s="119"/>
      <c r="K341" s="119"/>
      <c r="L341" s="119"/>
      <c r="M341" s="119"/>
      <c r="N341" s="119"/>
      <c r="O341" s="119"/>
      <c r="P341" s="119"/>
      <c r="Q341" s="119"/>
      <c r="R341" s="119"/>
      <c r="S341" s="119"/>
      <c r="T341" s="119"/>
      <c r="U341" s="119"/>
      <c r="V341" s="119"/>
      <c r="W341" s="119"/>
      <c r="X341" s="119"/>
      <c r="Y341" s="119"/>
      <c r="Z341" s="119"/>
      <c r="AA341" s="119"/>
      <c r="AB341" s="119"/>
      <c r="AC341" s="119"/>
      <c r="AD341" s="119"/>
      <c r="AE341" s="119"/>
      <c r="AF341" s="119"/>
      <c r="AG341" s="119"/>
      <c r="AH341" s="119"/>
      <c r="AI341" s="119"/>
      <c r="AJ341" s="119"/>
      <c r="AK341" s="119"/>
      <c r="AL341" s="119"/>
      <c r="AM341" s="119"/>
    </row>
    <row r="342" spans="1:39" ht="39" customHeight="1" x14ac:dyDescent="0.25">
      <c r="A342" s="119"/>
      <c r="B342" s="119"/>
      <c r="C342" s="119"/>
      <c r="D342" s="119"/>
      <c r="E342" s="119"/>
      <c r="F342" s="119"/>
      <c r="G342" s="119"/>
      <c r="H342" s="119"/>
      <c r="I342" s="119"/>
      <c r="J342" s="119"/>
      <c r="K342" s="119"/>
      <c r="L342" s="119"/>
      <c r="M342" s="119"/>
      <c r="N342" s="119"/>
      <c r="O342" s="119"/>
      <c r="P342" s="119"/>
      <c r="Q342" s="119"/>
      <c r="R342" s="119"/>
      <c r="S342" s="119"/>
      <c r="T342" s="119"/>
      <c r="U342" s="119"/>
      <c r="V342" s="119"/>
      <c r="W342" s="119"/>
      <c r="X342" s="119"/>
      <c r="Y342" s="119"/>
      <c r="Z342" s="119"/>
      <c r="AA342" s="119"/>
      <c r="AB342" s="119"/>
      <c r="AC342" s="119"/>
      <c r="AD342" s="119"/>
      <c r="AE342" s="119"/>
      <c r="AF342" s="119"/>
      <c r="AG342" s="119"/>
      <c r="AH342" s="119"/>
      <c r="AI342" s="119"/>
      <c r="AJ342" s="119"/>
      <c r="AK342" s="119"/>
      <c r="AL342" s="119"/>
      <c r="AM342" s="119"/>
    </row>
    <row r="343" spans="1:39" ht="30.75" customHeight="1" x14ac:dyDescent="0.25">
      <c r="A343" s="119"/>
      <c r="B343" s="119"/>
      <c r="C343" s="119"/>
      <c r="D343" s="119"/>
      <c r="E343" s="119"/>
      <c r="F343" s="119"/>
      <c r="G343" s="119"/>
      <c r="H343" s="119"/>
      <c r="I343" s="119"/>
      <c r="J343" s="119"/>
      <c r="K343" s="119"/>
      <c r="L343" s="119"/>
      <c r="M343" s="119"/>
      <c r="N343" s="119"/>
      <c r="O343" s="119"/>
      <c r="P343" s="119"/>
      <c r="Q343" s="119"/>
      <c r="R343" s="119"/>
      <c r="S343" s="119"/>
      <c r="T343" s="119"/>
      <c r="U343" s="119"/>
      <c r="V343" s="119"/>
      <c r="W343" s="119"/>
      <c r="X343" s="119"/>
      <c r="Y343" s="119"/>
      <c r="Z343" s="119"/>
      <c r="AA343" s="119"/>
      <c r="AB343" s="119"/>
      <c r="AC343" s="119"/>
      <c r="AD343" s="119"/>
      <c r="AE343" s="119"/>
      <c r="AF343" s="119"/>
      <c r="AG343" s="119"/>
      <c r="AH343" s="119"/>
      <c r="AI343" s="119"/>
      <c r="AJ343" s="119"/>
      <c r="AK343" s="119"/>
      <c r="AL343" s="119"/>
      <c r="AM343" s="119"/>
    </row>
    <row r="344" spans="1:39" ht="30.75" customHeight="1" x14ac:dyDescent="0.25">
      <c r="A344" s="119"/>
      <c r="B344" s="119"/>
      <c r="C344" s="119"/>
      <c r="D344" s="119"/>
      <c r="E344" s="119"/>
      <c r="F344" s="119"/>
      <c r="G344" s="119"/>
      <c r="H344" s="119"/>
      <c r="I344" s="119"/>
      <c r="J344" s="119"/>
      <c r="K344" s="119"/>
      <c r="L344" s="119"/>
      <c r="M344" s="119"/>
      <c r="N344" s="119"/>
      <c r="O344" s="119"/>
      <c r="P344" s="119"/>
      <c r="Q344" s="119"/>
      <c r="R344" s="119"/>
      <c r="S344" s="119"/>
      <c r="T344" s="119"/>
      <c r="U344" s="119"/>
      <c r="V344" s="119"/>
      <c r="W344" s="119"/>
      <c r="X344" s="119"/>
      <c r="Y344" s="119"/>
      <c r="Z344" s="119"/>
      <c r="AA344" s="119"/>
      <c r="AB344" s="119"/>
      <c r="AC344" s="119"/>
      <c r="AD344" s="119"/>
      <c r="AE344" s="119"/>
      <c r="AF344" s="119"/>
      <c r="AG344" s="119"/>
      <c r="AH344" s="119"/>
      <c r="AI344" s="119"/>
      <c r="AJ344" s="119"/>
      <c r="AK344" s="119"/>
      <c r="AL344" s="119"/>
      <c r="AM344" s="119"/>
    </row>
    <row r="345" spans="1:39" ht="30.75" customHeight="1" x14ac:dyDescent="0.25">
      <c r="A345" s="119"/>
      <c r="B345" s="119"/>
      <c r="C345" s="119"/>
      <c r="D345" s="119"/>
      <c r="E345" s="119"/>
      <c r="F345" s="119"/>
      <c r="G345" s="119"/>
      <c r="H345" s="119"/>
      <c r="I345" s="119"/>
      <c r="J345" s="119"/>
      <c r="K345" s="119"/>
      <c r="L345" s="119"/>
      <c r="M345" s="119"/>
      <c r="N345" s="119"/>
      <c r="O345" s="119"/>
      <c r="P345" s="119"/>
      <c r="Q345" s="119"/>
      <c r="R345" s="119"/>
      <c r="S345" s="119"/>
      <c r="T345" s="119"/>
      <c r="U345" s="119"/>
      <c r="V345" s="119"/>
      <c r="W345" s="119"/>
      <c r="X345" s="119"/>
      <c r="Y345" s="119"/>
      <c r="Z345" s="119"/>
      <c r="AA345" s="119"/>
      <c r="AB345" s="119"/>
      <c r="AC345" s="119"/>
      <c r="AD345" s="119"/>
      <c r="AE345" s="119"/>
      <c r="AF345" s="119"/>
      <c r="AG345" s="119"/>
      <c r="AH345" s="119"/>
      <c r="AI345" s="119"/>
      <c r="AJ345" s="119"/>
      <c r="AK345" s="119"/>
      <c r="AL345" s="119"/>
      <c r="AM345" s="119"/>
    </row>
    <row r="346" spans="1:39" ht="30.75" customHeight="1" x14ac:dyDescent="0.25">
      <c r="A346" s="119"/>
      <c r="B346" s="119"/>
      <c r="C346" s="119"/>
      <c r="D346" s="119"/>
      <c r="E346" s="119"/>
      <c r="F346" s="119"/>
      <c r="G346" s="119"/>
      <c r="H346" s="119"/>
      <c r="I346" s="119"/>
      <c r="J346" s="119"/>
      <c r="K346" s="119"/>
      <c r="L346" s="119"/>
      <c r="M346" s="119"/>
      <c r="N346" s="119"/>
      <c r="O346" s="119"/>
      <c r="P346" s="119"/>
      <c r="Q346" s="119"/>
      <c r="R346" s="119"/>
      <c r="S346" s="119"/>
      <c r="T346" s="119"/>
      <c r="U346" s="119"/>
      <c r="V346" s="119"/>
      <c r="W346" s="119"/>
      <c r="X346" s="119"/>
      <c r="Y346" s="119"/>
      <c r="Z346" s="119"/>
      <c r="AA346" s="119"/>
      <c r="AB346" s="119"/>
      <c r="AC346" s="119"/>
      <c r="AD346" s="119"/>
      <c r="AE346" s="119"/>
      <c r="AF346" s="119"/>
      <c r="AG346" s="119"/>
      <c r="AH346" s="119"/>
      <c r="AI346" s="119"/>
      <c r="AJ346" s="119"/>
      <c r="AK346" s="119"/>
      <c r="AL346" s="119"/>
      <c r="AM346" s="119"/>
    </row>
    <row r="347" spans="1:39" ht="30.75" customHeight="1" x14ac:dyDescent="0.25">
      <c r="A347" s="119"/>
      <c r="B347" s="119"/>
      <c r="C347" s="119"/>
      <c r="D347" s="119"/>
      <c r="E347" s="119"/>
      <c r="F347" s="119"/>
      <c r="G347" s="119"/>
      <c r="H347" s="119"/>
      <c r="I347" s="119"/>
      <c r="J347" s="119"/>
      <c r="K347" s="119"/>
      <c r="L347" s="119"/>
      <c r="M347" s="119"/>
      <c r="N347" s="119"/>
      <c r="O347" s="119"/>
      <c r="P347" s="119"/>
      <c r="Q347" s="119"/>
      <c r="R347" s="119"/>
      <c r="S347" s="119"/>
      <c r="T347" s="119"/>
      <c r="U347" s="119"/>
      <c r="V347" s="119"/>
      <c r="W347" s="119"/>
      <c r="X347" s="119"/>
      <c r="Y347" s="119"/>
      <c r="Z347" s="119"/>
      <c r="AA347" s="119"/>
      <c r="AB347" s="119"/>
      <c r="AC347" s="119"/>
      <c r="AD347" s="119"/>
      <c r="AE347" s="119"/>
      <c r="AF347" s="119"/>
      <c r="AG347" s="119"/>
      <c r="AH347" s="119"/>
      <c r="AI347" s="119"/>
      <c r="AJ347" s="119"/>
      <c r="AK347" s="119"/>
      <c r="AL347" s="119"/>
      <c r="AM347" s="119"/>
    </row>
    <row r="348" spans="1:39" ht="30.75" customHeight="1" x14ac:dyDescent="0.25">
      <c r="A348" s="119"/>
      <c r="B348" s="119"/>
      <c r="C348" s="119"/>
      <c r="D348" s="119"/>
      <c r="E348" s="119"/>
      <c r="F348" s="119"/>
      <c r="G348" s="119"/>
      <c r="H348" s="119"/>
      <c r="I348" s="119"/>
      <c r="J348" s="119"/>
      <c r="K348" s="119"/>
      <c r="L348" s="119"/>
      <c r="M348" s="119"/>
      <c r="N348" s="119"/>
      <c r="O348" s="119"/>
      <c r="P348" s="119"/>
      <c r="Q348" s="119"/>
      <c r="R348" s="119"/>
      <c r="S348" s="119"/>
      <c r="T348" s="119"/>
      <c r="U348" s="119"/>
      <c r="V348" s="119"/>
      <c r="W348" s="119"/>
      <c r="X348" s="119"/>
      <c r="Y348" s="119"/>
      <c r="Z348" s="119"/>
      <c r="AA348" s="119"/>
      <c r="AB348" s="119"/>
      <c r="AC348" s="119"/>
      <c r="AD348" s="119"/>
      <c r="AE348" s="119"/>
      <c r="AF348" s="119"/>
      <c r="AG348" s="119"/>
      <c r="AH348" s="119"/>
      <c r="AI348" s="119"/>
      <c r="AJ348" s="119"/>
      <c r="AK348" s="119"/>
      <c r="AL348" s="119"/>
      <c r="AM348" s="119"/>
    </row>
    <row r="349" spans="1:39" ht="30.75" customHeight="1" x14ac:dyDescent="0.25">
      <c r="A349" s="119"/>
      <c r="B349" s="119"/>
      <c r="C349" s="119"/>
      <c r="D349" s="119"/>
      <c r="E349" s="119"/>
      <c r="F349" s="119"/>
      <c r="G349" s="119"/>
      <c r="H349" s="119"/>
      <c r="I349" s="119"/>
      <c r="J349" s="119"/>
      <c r="K349" s="119"/>
      <c r="L349" s="119"/>
      <c r="M349" s="119"/>
      <c r="N349" s="119"/>
      <c r="O349" s="119"/>
      <c r="P349" s="119"/>
      <c r="Q349" s="119"/>
      <c r="R349" s="119"/>
      <c r="S349" s="119"/>
      <c r="T349" s="119"/>
      <c r="U349" s="119"/>
      <c r="V349" s="119"/>
      <c r="W349" s="119"/>
      <c r="X349" s="119"/>
      <c r="Y349" s="119"/>
      <c r="Z349" s="119"/>
      <c r="AA349" s="119"/>
      <c r="AB349" s="119"/>
      <c r="AC349" s="119"/>
      <c r="AD349" s="119"/>
      <c r="AE349" s="119"/>
      <c r="AF349" s="119"/>
      <c r="AG349" s="119"/>
      <c r="AH349" s="119"/>
      <c r="AI349" s="119"/>
      <c r="AJ349" s="119"/>
      <c r="AK349" s="119"/>
      <c r="AL349" s="119"/>
      <c r="AM349" s="119"/>
    </row>
    <row r="350" spans="1:39" ht="30" customHeight="1" x14ac:dyDescent="0.25">
      <c r="A350" s="119"/>
      <c r="B350" s="119"/>
      <c r="C350" s="119"/>
      <c r="D350" s="119"/>
      <c r="E350" s="119"/>
      <c r="F350" s="119"/>
      <c r="G350" s="119"/>
      <c r="H350" s="119"/>
      <c r="I350" s="119"/>
      <c r="J350" s="119"/>
      <c r="K350" s="119"/>
      <c r="L350" s="119"/>
      <c r="M350" s="119"/>
      <c r="N350" s="119"/>
      <c r="O350" s="119"/>
      <c r="P350" s="119"/>
      <c r="Q350" s="119"/>
      <c r="R350" s="119"/>
      <c r="S350" s="119"/>
      <c r="T350" s="119"/>
      <c r="U350" s="119"/>
      <c r="V350" s="119"/>
      <c r="W350" s="119"/>
      <c r="X350" s="119"/>
      <c r="Y350" s="119"/>
      <c r="Z350" s="119"/>
      <c r="AA350" s="119"/>
      <c r="AB350" s="119"/>
      <c r="AC350" s="119"/>
      <c r="AD350" s="119"/>
      <c r="AE350" s="119"/>
      <c r="AF350" s="119"/>
      <c r="AG350" s="119"/>
      <c r="AH350" s="119"/>
      <c r="AI350" s="119"/>
      <c r="AJ350" s="119"/>
      <c r="AK350" s="119"/>
      <c r="AL350" s="119"/>
      <c r="AM350" s="119"/>
    </row>
    <row r="351" spans="1:39" ht="56.25" customHeight="1" x14ac:dyDescent="0.25">
      <c r="A351" s="119"/>
      <c r="B351" s="119"/>
      <c r="C351" s="119"/>
      <c r="D351" s="119"/>
      <c r="E351" s="119"/>
      <c r="F351" s="119"/>
      <c r="G351" s="119"/>
      <c r="H351" s="119"/>
      <c r="I351" s="119"/>
      <c r="J351" s="119"/>
      <c r="K351" s="119"/>
      <c r="L351" s="119"/>
      <c r="M351" s="119"/>
      <c r="N351" s="119"/>
      <c r="O351" s="119"/>
      <c r="P351" s="119"/>
      <c r="Q351" s="119"/>
      <c r="R351" s="119"/>
      <c r="S351" s="119"/>
      <c r="T351" s="119"/>
      <c r="U351" s="119"/>
      <c r="V351" s="119"/>
      <c r="W351" s="119"/>
      <c r="X351" s="119"/>
      <c r="Y351" s="119"/>
      <c r="Z351" s="119"/>
      <c r="AA351" s="119"/>
      <c r="AB351" s="119"/>
      <c r="AC351" s="119"/>
      <c r="AD351" s="119"/>
      <c r="AE351" s="119"/>
      <c r="AF351" s="119"/>
      <c r="AG351" s="119"/>
      <c r="AH351" s="119"/>
      <c r="AI351" s="119"/>
      <c r="AJ351" s="119"/>
      <c r="AK351" s="119"/>
      <c r="AL351" s="119"/>
      <c r="AM351" s="119"/>
    </row>
    <row r="352" spans="1:39" ht="45" customHeight="1" x14ac:dyDescent="0.25">
      <c r="A352" s="119"/>
      <c r="B352" s="119"/>
      <c r="C352" s="119"/>
      <c r="D352" s="119"/>
      <c r="E352" s="119"/>
      <c r="F352" s="119"/>
      <c r="G352" s="119"/>
      <c r="H352" s="119"/>
      <c r="I352" s="119"/>
      <c r="J352" s="119"/>
      <c r="K352" s="119"/>
      <c r="L352" s="119"/>
      <c r="M352" s="119"/>
      <c r="N352" s="119"/>
      <c r="O352" s="119"/>
      <c r="P352" s="119"/>
      <c r="Q352" s="119"/>
      <c r="R352" s="119"/>
      <c r="S352" s="119"/>
      <c r="T352" s="119"/>
      <c r="U352" s="119"/>
      <c r="V352" s="119"/>
      <c r="W352" s="119"/>
      <c r="X352" s="119"/>
      <c r="Y352" s="119"/>
      <c r="Z352" s="119"/>
      <c r="AA352" s="119"/>
      <c r="AB352" s="119"/>
      <c r="AC352" s="119"/>
      <c r="AD352" s="119"/>
      <c r="AE352" s="119"/>
      <c r="AF352" s="119"/>
      <c r="AG352" s="119"/>
      <c r="AH352" s="119"/>
      <c r="AI352" s="119"/>
      <c r="AJ352" s="119"/>
      <c r="AK352" s="119"/>
      <c r="AL352" s="119"/>
      <c r="AM352" s="119"/>
    </row>
    <row r="353" spans="1:39" ht="30" customHeight="1" x14ac:dyDescent="0.25">
      <c r="A353" s="119"/>
      <c r="B353" s="119"/>
      <c r="C353" s="119"/>
      <c r="D353" s="119"/>
      <c r="E353" s="119"/>
      <c r="F353" s="119"/>
      <c r="G353" s="119"/>
      <c r="H353" s="119"/>
      <c r="I353" s="119"/>
      <c r="J353" s="119"/>
      <c r="K353" s="119"/>
      <c r="L353" s="119"/>
      <c r="M353" s="119"/>
      <c r="N353" s="119"/>
      <c r="O353" s="119"/>
      <c r="P353" s="119"/>
      <c r="Q353" s="119"/>
      <c r="R353" s="119"/>
      <c r="S353" s="119"/>
      <c r="T353" s="119"/>
      <c r="U353" s="119"/>
      <c r="V353" s="119"/>
      <c r="W353" s="119"/>
      <c r="X353" s="119"/>
      <c r="Y353" s="119"/>
      <c r="Z353" s="119"/>
      <c r="AA353" s="119"/>
      <c r="AB353" s="119"/>
      <c r="AC353" s="119"/>
      <c r="AD353" s="119"/>
      <c r="AE353" s="119"/>
      <c r="AF353" s="119"/>
      <c r="AG353" s="119"/>
      <c r="AH353" s="119"/>
      <c r="AI353" s="119"/>
      <c r="AJ353" s="119"/>
      <c r="AK353" s="119"/>
      <c r="AL353" s="119"/>
      <c r="AM353" s="119"/>
    </row>
    <row r="354" spans="1:39" ht="30" customHeight="1" x14ac:dyDescent="0.25">
      <c r="A354" s="119"/>
      <c r="B354" s="119"/>
      <c r="C354" s="119"/>
      <c r="D354" s="119"/>
      <c r="E354" s="119"/>
      <c r="F354" s="119"/>
      <c r="G354" s="119"/>
      <c r="H354" s="119"/>
      <c r="I354" s="119"/>
      <c r="J354" s="119"/>
      <c r="K354" s="119"/>
      <c r="L354" s="119"/>
      <c r="M354" s="119"/>
      <c r="N354" s="119"/>
      <c r="O354" s="119"/>
      <c r="P354" s="119"/>
      <c r="Q354" s="119"/>
      <c r="R354" s="119"/>
      <c r="S354" s="119"/>
      <c r="T354" s="119"/>
      <c r="U354" s="119"/>
      <c r="V354" s="119"/>
      <c r="W354" s="119"/>
      <c r="X354" s="119"/>
      <c r="Y354" s="119"/>
      <c r="Z354" s="119"/>
      <c r="AA354" s="119"/>
      <c r="AB354" s="119"/>
      <c r="AC354" s="119"/>
      <c r="AD354" s="119"/>
      <c r="AE354" s="119"/>
      <c r="AF354" s="119"/>
      <c r="AG354" s="119"/>
      <c r="AH354" s="119"/>
      <c r="AI354" s="119"/>
      <c r="AJ354" s="119"/>
      <c r="AK354" s="119"/>
      <c r="AL354" s="119"/>
      <c r="AM354" s="119"/>
    </row>
    <row r="355" spans="1:39" ht="30" customHeight="1" x14ac:dyDescent="0.25">
      <c r="A355" s="119"/>
      <c r="B355" s="119"/>
      <c r="C355" s="119"/>
      <c r="D355" s="119"/>
      <c r="E355" s="119"/>
      <c r="F355" s="119"/>
      <c r="G355" s="119"/>
      <c r="H355" s="119"/>
      <c r="I355" s="119"/>
      <c r="J355" s="119"/>
      <c r="K355" s="119"/>
      <c r="L355" s="119"/>
      <c r="M355" s="119"/>
      <c r="N355" s="119"/>
      <c r="O355" s="119"/>
      <c r="P355" s="119"/>
      <c r="Q355" s="119"/>
      <c r="R355" s="119"/>
      <c r="S355" s="119"/>
      <c r="T355" s="119"/>
      <c r="U355" s="119"/>
      <c r="V355" s="119"/>
      <c r="W355" s="119"/>
      <c r="X355" s="119"/>
      <c r="Y355" s="119"/>
      <c r="Z355" s="119"/>
      <c r="AA355" s="119"/>
      <c r="AB355" s="119"/>
      <c r="AC355" s="119"/>
      <c r="AD355" s="119"/>
      <c r="AE355" s="119"/>
      <c r="AF355" s="119"/>
      <c r="AG355" s="119"/>
      <c r="AH355" s="119"/>
      <c r="AI355" s="119"/>
      <c r="AJ355" s="119"/>
      <c r="AK355" s="119"/>
      <c r="AL355" s="119"/>
      <c r="AM355" s="119"/>
    </row>
    <row r="356" spans="1:39" ht="30" customHeight="1" x14ac:dyDescent="0.25">
      <c r="A356" s="119"/>
      <c r="B356" s="119"/>
      <c r="C356" s="119"/>
      <c r="D356" s="119"/>
      <c r="E356" s="119"/>
      <c r="F356" s="119"/>
      <c r="G356" s="119"/>
      <c r="H356" s="119"/>
      <c r="I356" s="119"/>
      <c r="J356" s="119"/>
      <c r="K356" s="119"/>
      <c r="L356" s="119"/>
      <c r="M356" s="119"/>
      <c r="N356" s="119"/>
      <c r="O356" s="119"/>
      <c r="P356" s="119"/>
      <c r="Q356" s="119"/>
      <c r="R356" s="119"/>
      <c r="S356" s="119"/>
      <c r="T356" s="119"/>
      <c r="U356" s="119"/>
      <c r="V356" s="119"/>
      <c r="W356" s="119"/>
      <c r="X356" s="119"/>
      <c r="Y356" s="119"/>
      <c r="Z356" s="119"/>
      <c r="AA356" s="119"/>
      <c r="AB356" s="119"/>
      <c r="AC356" s="119"/>
      <c r="AD356" s="119"/>
      <c r="AE356" s="119"/>
      <c r="AF356" s="119"/>
      <c r="AG356" s="119"/>
      <c r="AH356" s="119"/>
      <c r="AI356" s="119"/>
      <c r="AJ356" s="119"/>
      <c r="AK356" s="119"/>
      <c r="AL356" s="119"/>
      <c r="AM356" s="119"/>
    </row>
    <row r="357" spans="1:39" ht="30" customHeight="1" x14ac:dyDescent="0.25">
      <c r="A357" s="119"/>
      <c r="B357" s="119"/>
      <c r="C357" s="119"/>
      <c r="D357" s="119"/>
      <c r="E357" s="119"/>
      <c r="F357" s="119"/>
      <c r="G357" s="119"/>
      <c r="H357" s="119"/>
      <c r="I357" s="119"/>
      <c r="J357" s="119"/>
      <c r="K357" s="119"/>
      <c r="L357" s="119"/>
      <c r="M357" s="119"/>
      <c r="N357" s="119"/>
      <c r="O357" s="119"/>
      <c r="P357" s="119"/>
      <c r="Q357" s="119"/>
      <c r="R357" s="119"/>
      <c r="S357" s="119"/>
      <c r="T357" s="119"/>
      <c r="U357" s="119"/>
      <c r="V357" s="119"/>
      <c r="W357" s="119"/>
      <c r="X357" s="119"/>
      <c r="Y357" s="119"/>
      <c r="Z357" s="119"/>
      <c r="AA357" s="119"/>
      <c r="AB357" s="119"/>
      <c r="AC357" s="119"/>
      <c r="AD357" s="119"/>
      <c r="AE357" s="119"/>
      <c r="AF357" s="119"/>
      <c r="AG357" s="119"/>
      <c r="AH357" s="119"/>
      <c r="AI357" s="119"/>
      <c r="AJ357" s="119"/>
      <c r="AK357" s="119"/>
      <c r="AL357" s="119"/>
      <c r="AM357" s="119"/>
    </row>
    <row r="358" spans="1:39" ht="30" customHeight="1" x14ac:dyDescent="0.25">
      <c r="A358" s="119"/>
      <c r="B358" s="119"/>
      <c r="C358" s="119"/>
      <c r="D358" s="119"/>
      <c r="E358" s="119"/>
      <c r="F358" s="119"/>
      <c r="G358" s="119"/>
      <c r="H358" s="119"/>
      <c r="I358" s="119"/>
      <c r="J358" s="119"/>
      <c r="K358" s="119"/>
      <c r="L358" s="119"/>
      <c r="M358" s="119"/>
      <c r="N358" s="119"/>
      <c r="O358" s="119"/>
      <c r="P358" s="119"/>
      <c r="Q358" s="119"/>
      <c r="R358" s="119"/>
      <c r="S358" s="119"/>
      <c r="T358" s="119"/>
      <c r="U358" s="119"/>
      <c r="V358" s="119"/>
      <c r="W358" s="119"/>
      <c r="X358" s="119"/>
      <c r="Y358" s="119"/>
      <c r="Z358" s="119"/>
      <c r="AA358" s="119"/>
      <c r="AB358" s="119"/>
      <c r="AC358" s="119"/>
      <c r="AD358" s="119"/>
      <c r="AE358" s="119"/>
      <c r="AF358" s="119"/>
      <c r="AG358" s="119"/>
      <c r="AH358" s="119"/>
      <c r="AI358" s="119"/>
      <c r="AJ358" s="119"/>
      <c r="AK358" s="119"/>
      <c r="AL358" s="119"/>
      <c r="AM358" s="119"/>
    </row>
    <row r="359" spans="1:39" ht="32.25" customHeight="1" x14ac:dyDescent="0.25">
      <c r="A359" s="119"/>
      <c r="B359" s="119"/>
      <c r="C359" s="119"/>
      <c r="D359" s="119"/>
      <c r="E359" s="119"/>
      <c r="F359" s="119"/>
      <c r="G359" s="119"/>
      <c r="H359" s="119"/>
      <c r="I359" s="119"/>
      <c r="J359" s="119"/>
      <c r="K359" s="119"/>
      <c r="L359" s="119"/>
      <c r="M359" s="119"/>
      <c r="N359" s="119"/>
      <c r="O359" s="119"/>
      <c r="P359" s="119"/>
      <c r="Q359" s="119"/>
      <c r="R359" s="119"/>
      <c r="S359" s="119"/>
      <c r="T359" s="119"/>
      <c r="U359" s="119"/>
      <c r="V359" s="119"/>
      <c r="W359" s="119"/>
      <c r="X359" s="119"/>
      <c r="Y359" s="119"/>
      <c r="Z359" s="119"/>
      <c r="AA359" s="119"/>
      <c r="AB359" s="119"/>
      <c r="AC359" s="119"/>
      <c r="AD359" s="119"/>
      <c r="AE359" s="119"/>
      <c r="AF359" s="119"/>
      <c r="AG359" s="119"/>
      <c r="AH359" s="119"/>
      <c r="AI359" s="119"/>
      <c r="AJ359" s="119"/>
      <c r="AK359" s="119"/>
      <c r="AL359" s="119"/>
      <c r="AM359" s="119"/>
    </row>
    <row r="360" spans="1:39" ht="32.25" customHeight="1" x14ac:dyDescent="0.25">
      <c r="A360" s="119"/>
      <c r="B360" s="119"/>
      <c r="C360" s="119"/>
      <c r="D360" s="119"/>
      <c r="E360" s="119"/>
      <c r="F360" s="119"/>
      <c r="G360" s="119"/>
      <c r="H360" s="119"/>
      <c r="I360" s="119"/>
      <c r="J360" s="119"/>
      <c r="K360" s="119"/>
      <c r="L360" s="119"/>
      <c r="M360" s="119"/>
      <c r="N360" s="119"/>
      <c r="O360" s="119"/>
      <c r="P360" s="119"/>
      <c r="Q360" s="119"/>
      <c r="R360" s="119"/>
      <c r="S360" s="119"/>
      <c r="T360" s="119"/>
      <c r="U360" s="119"/>
      <c r="V360" s="119"/>
      <c r="W360" s="119"/>
      <c r="X360" s="119"/>
      <c r="Y360" s="119"/>
      <c r="Z360" s="119"/>
      <c r="AA360" s="119"/>
      <c r="AB360" s="119"/>
      <c r="AC360" s="119"/>
      <c r="AD360" s="119"/>
      <c r="AE360" s="119"/>
      <c r="AF360" s="119"/>
      <c r="AG360" s="119"/>
      <c r="AH360" s="119"/>
      <c r="AI360" s="119"/>
      <c r="AJ360" s="119"/>
      <c r="AK360" s="119"/>
      <c r="AL360" s="119"/>
      <c r="AM360" s="119"/>
    </row>
    <row r="361" spans="1:39" ht="32.25" customHeight="1" x14ac:dyDescent="0.25">
      <c r="A361" s="119"/>
      <c r="B361" s="119"/>
      <c r="C361" s="119"/>
      <c r="D361" s="119"/>
      <c r="E361" s="119"/>
      <c r="F361" s="119"/>
      <c r="G361" s="119"/>
      <c r="H361" s="119"/>
      <c r="I361" s="119"/>
      <c r="J361" s="119"/>
      <c r="K361" s="119"/>
      <c r="L361" s="119"/>
      <c r="M361" s="119"/>
      <c r="N361" s="119"/>
      <c r="O361" s="119"/>
      <c r="P361" s="119"/>
      <c r="Q361" s="119"/>
      <c r="R361" s="119"/>
      <c r="S361" s="119"/>
      <c r="T361" s="119"/>
      <c r="U361" s="119"/>
      <c r="V361" s="119"/>
      <c r="W361" s="119"/>
      <c r="X361" s="119"/>
      <c r="Y361" s="119"/>
      <c r="Z361" s="119"/>
      <c r="AA361" s="119"/>
      <c r="AB361" s="119"/>
      <c r="AC361" s="119"/>
      <c r="AD361" s="119"/>
      <c r="AE361" s="119"/>
      <c r="AF361" s="119"/>
      <c r="AG361" s="119"/>
      <c r="AH361" s="119"/>
      <c r="AI361" s="119"/>
      <c r="AJ361" s="119"/>
      <c r="AK361" s="119"/>
      <c r="AL361" s="119"/>
      <c r="AM361" s="119"/>
    </row>
    <row r="362" spans="1:39" ht="30.75" customHeight="1" x14ac:dyDescent="0.25">
      <c r="A362" s="119"/>
      <c r="B362" s="119"/>
      <c r="C362" s="119"/>
      <c r="D362" s="119"/>
      <c r="E362" s="119"/>
      <c r="F362" s="119"/>
      <c r="G362" s="119"/>
      <c r="H362" s="119"/>
      <c r="I362" s="119"/>
      <c r="J362" s="119"/>
      <c r="K362" s="119"/>
      <c r="L362" s="119"/>
      <c r="M362" s="119"/>
      <c r="N362" s="119"/>
      <c r="O362" s="119"/>
      <c r="P362" s="119"/>
      <c r="Q362" s="119"/>
      <c r="R362" s="119"/>
      <c r="S362" s="119"/>
      <c r="T362" s="119"/>
      <c r="U362" s="119"/>
      <c r="V362" s="119"/>
      <c r="W362" s="119"/>
      <c r="X362" s="119"/>
      <c r="Y362" s="119"/>
      <c r="Z362" s="119"/>
      <c r="AA362" s="119"/>
      <c r="AB362" s="119"/>
      <c r="AC362" s="119"/>
      <c r="AD362" s="119"/>
      <c r="AE362" s="119"/>
      <c r="AF362" s="119"/>
      <c r="AG362" s="119"/>
      <c r="AH362" s="119"/>
      <c r="AI362" s="119"/>
      <c r="AJ362" s="119"/>
      <c r="AK362" s="119"/>
      <c r="AL362" s="119"/>
      <c r="AM362" s="119"/>
    </row>
    <row r="363" spans="1:39" ht="32.25" customHeight="1" x14ac:dyDescent="0.25">
      <c r="A363" s="119"/>
      <c r="B363" s="119"/>
      <c r="C363" s="119"/>
      <c r="D363" s="119"/>
      <c r="E363" s="119"/>
      <c r="F363" s="119"/>
      <c r="G363" s="119"/>
      <c r="H363" s="119"/>
      <c r="I363" s="119"/>
      <c r="J363" s="119"/>
      <c r="K363" s="119"/>
      <c r="L363" s="119"/>
      <c r="M363" s="119"/>
      <c r="N363" s="119"/>
      <c r="O363" s="119"/>
      <c r="P363" s="119"/>
      <c r="Q363" s="119"/>
      <c r="R363" s="119"/>
      <c r="S363" s="119"/>
      <c r="T363" s="119"/>
      <c r="U363" s="119"/>
      <c r="V363" s="119"/>
      <c r="W363" s="119"/>
      <c r="X363" s="119"/>
      <c r="Y363" s="119"/>
      <c r="Z363" s="119"/>
      <c r="AA363" s="119"/>
      <c r="AB363" s="119"/>
      <c r="AC363" s="119"/>
      <c r="AD363" s="119"/>
      <c r="AE363" s="119"/>
      <c r="AF363" s="119"/>
      <c r="AG363" s="119"/>
      <c r="AH363" s="119"/>
      <c r="AI363" s="119"/>
      <c r="AJ363" s="119"/>
      <c r="AK363" s="119"/>
      <c r="AL363" s="119"/>
      <c r="AM363" s="119"/>
    </row>
    <row r="364" spans="1:39" ht="30" customHeight="1" x14ac:dyDescent="0.25">
      <c r="A364" s="119"/>
      <c r="B364" s="119"/>
      <c r="C364" s="119"/>
      <c r="D364" s="119"/>
      <c r="E364" s="119"/>
      <c r="F364" s="119"/>
      <c r="G364" s="119"/>
      <c r="H364" s="119"/>
      <c r="I364" s="119"/>
      <c r="J364" s="119"/>
      <c r="K364" s="119"/>
      <c r="L364" s="119"/>
      <c r="M364" s="119"/>
      <c r="N364" s="119"/>
      <c r="O364" s="119"/>
      <c r="P364" s="119"/>
      <c r="Q364" s="119"/>
      <c r="R364" s="119"/>
      <c r="S364" s="119"/>
      <c r="T364" s="119"/>
      <c r="U364" s="119"/>
      <c r="V364" s="119"/>
      <c r="W364" s="119"/>
      <c r="X364" s="119"/>
      <c r="Y364" s="119"/>
      <c r="Z364" s="119"/>
      <c r="AA364" s="119"/>
      <c r="AB364" s="119"/>
      <c r="AC364" s="119"/>
      <c r="AD364" s="119"/>
      <c r="AE364" s="119"/>
      <c r="AF364" s="119"/>
      <c r="AG364" s="119"/>
      <c r="AH364" s="119"/>
      <c r="AI364" s="119"/>
      <c r="AJ364" s="119"/>
      <c r="AK364" s="119"/>
      <c r="AL364" s="119"/>
      <c r="AM364" s="119"/>
    </row>
    <row r="365" spans="1:39" ht="30.75" customHeight="1" x14ac:dyDescent="0.25">
      <c r="A365" s="119"/>
      <c r="B365" s="119"/>
      <c r="C365" s="119"/>
      <c r="D365" s="119"/>
      <c r="E365" s="119"/>
      <c r="F365" s="119"/>
      <c r="G365" s="119"/>
      <c r="H365" s="119"/>
      <c r="I365" s="119"/>
      <c r="J365" s="119"/>
      <c r="K365" s="119"/>
      <c r="L365" s="119"/>
      <c r="M365" s="119"/>
      <c r="N365" s="119"/>
      <c r="O365" s="119"/>
      <c r="P365" s="119"/>
      <c r="Q365" s="119"/>
      <c r="R365" s="119"/>
      <c r="S365" s="119"/>
      <c r="T365" s="119"/>
      <c r="U365" s="119"/>
      <c r="V365" s="119"/>
      <c r="W365" s="119"/>
      <c r="X365" s="119"/>
      <c r="Y365" s="119"/>
      <c r="Z365" s="119"/>
      <c r="AA365" s="119"/>
      <c r="AB365" s="119"/>
      <c r="AC365" s="119"/>
      <c r="AD365" s="119"/>
      <c r="AE365" s="119"/>
      <c r="AF365" s="119"/>
      <c r="AG365" s="119"/>
      <c r="AH365" s="119"/>
      <c r="AI365" s="119"/>
      <c r="AJ365" s="119"/>
      <c r="AK365" s="119"/>
      <c r="AL365" s="119"/>
      <c r="AM365" s="119"/>
    </row>
    <row r="366" spans="1:39" ht="29.25" customHeight="1" x14ac:dyDescent="0.25">
      <c r="A366" s="119"/>
      <c r="B366" s="119"/>
      <c r="C366" s="119"/>
      <c r="D366" s="119"/>
      <c r="E366" s="119"/>
      <c r="F366" s="119"/>
      <c r="G366" s="119"/>
      <c r="H366" s="119"/>
      <c r="I366" s="119"/>
      <c r="J366" s="119"/>
      <c r="K366" s="119"/>
      <c r="L366" s="119"/>
      <c r="M366" s="119"/>
      <c r="N366" s="119"/>
      <c r="O366" s="119"/>
      <c r="P366" s="119"/>
      <c r="Q366" s="119"/>
      <c r="R366" s="119"/>
      <c r="S366" s="119"/>
      <c r="T366" s="119"/>
      <c r="U366" s="119"/>
      <c r="V366" s="119"/>
      <c r="W366" s="119"/>
      <c r="X366" s="119"/>
      <c r="Y366" s="119"/>
      <c r="Z366" s="119"/>
      <c r="AA366" s="119"/>
      <c r="AB366" s="119"/>
      <c r="AC366" s="119"/>
      <c r="AD366" s="119"/>
      <c r="AE366" s="119"/>
      <c r="AF366" s="119"/>
      <c r="AG366" s="119"/>
      <c r="AH366" s="119"/>
      <c r="AI366" s="119"/>
      <c r="AJ366" s="119"/>
      <c r="AK366" s="119"/>
      <c r="AL366" s="119"/>
      <c r="AM366" s="119"/>
    </row>
    <row r="367" spans="1:39" ht="45" customHeight="1" x14ac:dyDescent="0.25">
      <c r="A367" s="119"/>
      <c r="B367" s="119"/>
      <c r="C367" s="119"/>
      <c r="D367" s="119"/>
      <c r="E367" s="119"/>
      <c r="F367" s="119"/>
      <c r="G367" s="119"/>
      <c r="H367" s="119"/>
      <c r="I367" s="119"/>
      <c r="J367" s="119"/>
      <c r="K367" s="119"/>
      <c r="L367" s="119"/>
      <c r="M367" s="119"/>
      <c r="N367" s="119"/>
      <c r="O367" s="119"/>
      <c r="P367" s="119"/>
      <c r="Q367" s="119"/>
      <c r="R367" s="119"/>
      <c r="S367" s="119"/>
      <c r="T367" s="119"/>
      <c r="U367" s="119"/>
      <c r="V367" s="119"/>
      <c r="W367" s="119"/>
      <c r="X367" s="119"/>
      <c r="Y367" s="119"/>
      <c r="Z367" s="119"/>
      <c r="AA367" s="119"/>
      <c r="AB367" s="119"/>
      <c r="AC367" s="119"/>
      <c r="AD367" s="119"/>
      <c r="AE367" s="119"/>
      <c r="AF367" s="119"/>
      <c r="AG367" s="119"/>
      <c r="AH367" s="119"/>
      <c r="AI367" s="119"/>
      <c r="AJ367" s="119"/>
      <c r="AK367" s="119"/>
      <c r="AL367" s="119"/>
      <c r="AM367" s="119"/>
    </row>
    <row r="368" spans="1:39" ht="35.25" customHeight="1" x14ac:dyDescent="0.25">
      <c r="A368" s="119"/>
      <c r="B368" s="119"/>
      <c r="C368" s="119"/>
      <c r="D368" s="119"/>
      <c r="E368" s="119"/>
      <c r="F368" s="119"/>
      <c r="G368" s="119"/>
      <c r="H368" s="119"/>
      <c r="I368" s="119"/>
      <c r="J368" s="119"/>
      <c r="K368" s="119"/>
      <c r="L368" s="119"/>
      <c r="M368" s="119"/>
      <c r="N368" s="119"/>
      <c r="O368" s="119"/>
      <c r="P368" s="119"/>
      <c r="Q368" s="119"/>
      <c r="R368" s="119"/>
      <c r="S368" s="119"/>
      <c r="T368" s="119"/>
      <c r="U368" s="119"/>
      <c r="V368" s="119"/>
      <c r="W368" s="119"/>
      <c r="X368" s="119"/>
      <c r="Y368" s="119"/>
      <c r="Z368" s="119"/>
      <c r="AA368" s="119"/>
      <c r="AB368" s="119"/>
      <c r="AC368" s="119"/>
      <c r="AD368" s="119"/>
      <c r="AE368" s="119"/>
      <c r="AF368" s="119"/>
      <c r="AG368" s="119"/>
      <c r="AH368" s="119"/>
      <c r="AI368" s="119"/>
      <c r="AJ368" s="119"/>
      <c r="AK368" s="119"/>
      <c r="AL368" s="119"/>
      <c r="AM368" s="119"/>
    </row>
    <row r="369" spans="1:39" ht="30.75" customHeight="1" x14ac:dyDescent="0.25">
      <c r="A369" s="119"/>
      <c r="B369" s="119"/>
      <c r="C369" s="119"/>
      <c r="D369" s="119"/>
      <c r="E369" s="119"/>
      <c r="F369" s="119"/>
      <c r="G369" s="119"/>
      <c r="H369" s="119"/>
      <c r="I369" s="119"/>
      <c r="J369" s="119"/>
      <c r="K369" s="119"/>
      <c r="L369" s="119"/>
      <c r="M369" s="119"/>
      <c r="N369" s="119"/>
      <c r="O369" s="119"/>
      <c r="P369" s="119"/>
      <c r="Q369" s="119"/>
      <c r="R369" s="119"/>
      <c r="S369" s="119"/>
      <c r="T369" s="119"/>
      <c r="U369" s="119"/>
      <c r="V369" s="119"/>
      <c r="W369" s="119"/>
      <c r="X369" s="119"/>
      <c r="Y369" s="119"/>
      <c r="Z369" s="119"/>
      <c r="AA369" s="119"/>
      <c r="AB369" s="119"/>
      <c r="AC369" s="119"/>
      <c r="AD369" s="119"/>
      <c r="AE369" s="119"/>
      <c r="AF369" s="119"/>
      <c r="AG369" s="119"/>
      <c r="AH369" s="119"/>
      <c r="AI369" s="119"/>
      <c r="AJ369" s="119"/>
      <c r="AK369" s="119"/>
      <c r="AL369" s="119"/>
      <c r="AM369" s="119"/>
    </row>
    <row r="370" spans="1:39" ht="27.75" customHeight="1" x14ac:dyDescent="0.25">
      <c r="A370" s="119"/>
      <c r="B370" s="119"/>
      <c r="C370" s="119"/>
      <c r="D370" s="119"/>
      <c r="E370" s="119"/>
      <c r="F370" s="119"/>
      <c r="G370" s="119"/>
      <c r="H370" s="119"/>
      <c r="I370" s="119"/>
      <c r="J370" s="119"/>
      <c r="K370" s="119"/>
      <c r="L370" s="119"/>
      <c r="M370" s="119"/>
      <c r="N370" s="119"/>
      <c r="O370" s="119"/>
      <c r="P370" s="119"/>
      <c r="Q370" s="119"/>
      <c r="R370" s="119"/>
      <c r="S370" s="119"/>
      <c r="T370" s="119"/>
      <c r="U370" s="119"/>
      <c r="V370" s="119"/>
      <c r="W370" s="119"/>
      <c r="X370" s="119"/>
      <c r="Y370" s="119"/>
      <c r="Z370" s="119"/>
      <c r="AA370" s="119"/>
      <c r="AB370" s="119"/>
      <c r="AC370" s="119"/>
      <c r="AD370" s="119"/>
      <c r="AE370" s="119"/>
      <c r="AF370" s="119"/>
      <c r="AG370" s="119"/>
      <c r="AH370" s="119"/>
      <c r="AI370" s="119"/>
      <c r="AJ370" s="119"/>
      <c r="AK370" s="119"/>
      <c r="AL370" s="119"/>
      <c r="AM370" s="119"/>
    </row>
    <row r="371" spans="1:39" ht="29.25" customHeight="1" x14ac:dyDescent="0.25">
      <c r="A371" s="119"/>
      <c r="B371" s="119"/>
      <c r="C371" s="119"/>
      <c r="D371" s="119"/>
      <c r="E371" s="119"/>
      <c r="F371" s="119"/>
      <c r="G371" s="119"/>
      <c r="H371" s="119"/>
      <c r="I371" s="119"/>
      <c r="J371" s="119"/>
      <c r="K371" s="119"/>
      <c r="L371" s="119"/>
      <c r="M371" s="119"/>
      <c r="N371" s="119"/>
      <c r="O371" s="119"/>
      <c r="P371" s="119"/>
      <c r="Q371" s="119"/>
      <c r="R371" s="119"/>
      <c r="S371" s="119"/>
      <c r="T371" s="119"/>
      <c r="U371" s="119"/>
      <c r="V371" s="119"/>
      <c r="W371" s="119"/>
      <c r="X371" s="119"/>
      <c r="Y371" s="119"/>
      <c r="Z371" s="119"/>
      <c r="AA371" s="119"/>
      <c r="AB371" s="119"/>
      <c r="AC371" s="119"/>
      <c r="AD371" s="119"/>
      <c r="AE371" s="119"/>
      <c r="AF371" s="119"/>
      <c r="AG371" s="119"/>
      <c r="AH371" s="119"/>
      <c r="AI371" s="119"/>
      <c r="AJ371" s="119"/>
      <c r="AK371" s="119"/>
      <c r="AL371" s="119"/>
      <c r="AM371" s="119"/>
    </row>
    <row r="372" spans="1:39" x14ac:dyDescent="0.25">
      <c r="A372" s="119"/>
      <c r="B372" s="119"/>
      <c r="C372" s="119"/>
      <c r="D372" s="119"/>
      <c r="E372" s="119"/>
      <c r="F372" s="119"/>
      <c r="G372" s="119"/>
      <c r="H372" s="119"/>
      <c r="I372" s="119"/>
      <c r="J372" s="119"/>
      <c r="K372" s="119"/>
      <c r="L372" s="119"/>
      <c r="M372" s="119"/>
      <c r="N372" s="119"/>
      <c r="O372" s="119"/>
      <c r="P372" s="119"/>
      <c r="Q372" s="119"/>
      <c r="R372" s="119"/>
      <c r="S372" s="119"/>
      <c r="T372" s="119"/>
      <c r="U372" s="119"/>
      <c r="V372" s="119"/>
      <c r="W372" s="119"/>
      <c r="X372" s="119"/>
      <c r="Y372" s="119"/>
      <c r="Z372" s="119"/>
      <c r="AA372" s="119"/>
      <c r="AB372" s="119"/>
      <c r="AC372" s="119"/>
      <c r="AD372" s="119"/>
      <c r="AE372" s="119"/>
      <c r="AF372" s="119"/>
      <c r="AG372" s="119"/>
      <c r="AH372" s="119"/>
      <c r="AI372" s="119"/>
      <c r="AJ372" s="119"/>
      <c r="AK372" s="119"/>
      <c r="AL372" s="119"/>
      <c r="AM372" s="119"/>
    </row>
    <row r="373" spans="1:39" x14ac:dyDescent="0.25">
      <c r="A373" s="119"/>
      <c r="B373" s="119"/>
      <c r="C373" s="119"/>
      <c r="D373" s="119"/>
      <c r="E373" s="119"/>
      <c r="F373" s="119"/>
      <c r="G373" s="119"/>
      <c r="H373" s="119"/>
      <c r="I373" s="119"/>
      <c r="J373" s="119"/>
      <c r="K373" s="119"/>
      <c r="L373" s="119"/>
      <c r="M373" s="119"/>
      <c r="N373" s="119"/>
      <c r="O373" s="119"/>
      <c r="P373" s="119"/>
      <c r="Q373" s="119"/>
      <c r="R373" s="119"/>
      <c r="S373" s="119"/>
      <c r="T373" s="119"/>
      <c r="U373" s="119"/>
      <c r="V373" s="119"/>
      <c r="W373" s="119"/>
      <c r="X373" s="119"/>
      <c r="Y373" s="119"/>
      <c r="Z373" s="119"/>
      <c r="AA373" s="119"/>
      <c r="AB373" s="119"/>
      <c r="AC373" s="119"/>
      <c r="AD373" s="119"/>
      <c r="AE373" s="119"/>
      <c r="AF373" s="119"/>
      <c r="AG373" s="119"/>
      <c r="AH373" s="119"/>
      <c r="AI373" s="119"/>
      <c r="AJ373" s="119"/>
      <c r="AK373" s="119"/>
      <c r="AL373" s="119"/>
      <c r="AM373" s="119"/>
    </row>
    <row r="374" spans="1:39" x14ac:dyDescent="0.25">
      <c r="A374" s="1"/>
      <c r="B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x14ac:dyDescent="0.25">
      <c r="A375" s="1"/>
      <c r="B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x14ac:dyDescent="0.25">
      <c r="A376" s="1"/>
      <c r="B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x14ac:dyDescent="0.25">
      <c r="A377" s="1"/>
      <c r="B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x14ac:dyDescent="0.25">
      <c r="A378" s="1"/>
      <c r="B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x14ac:dyDescent="0.25">
      <c r="A379" s="1"/>
      <c r="B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x14ac:dyDescent="0.25">
      <c r="A380" s="1"/>
      <c r="B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x14ac:dyDescent="0.25">
      <c r="A381" s="1"/>
      <c r="B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x14ac:dyDescent="0.25">
      <c r="A382" s="1"/>
      <c r="B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x14ac:dyDescent="0.25">
      <c r="A383" s="1"/>
      <c r="B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ht="18.75" customHeight="1" x14ac:dyDescent="0.25">
      <c r="A384" s="1"/>
      <c r="B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x14ac:dyDescent="0.25">
      <c r="A385" s="1"/>
      <c r="B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x14ac:dyDescent="0.25">
      <c r="A386" s="1"/>
      <c r="B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35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ht="408.95" customHeight="1" x14ac:dyDescent="0.25">
      <c r="A387" s="1"/>
      <c r="B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x14ac:dyDescent="0.25">
      <c r="A388" s="1"/>
      <c r="B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x14ac:dyDescent="0.25">
      <c r="A389" s="1"/>
      <c r="B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x14ac:dyDescent="0.25">
      <c r="A390" s="1"/>
      <c r="B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x14ac:dyDescent="0.25">
      <c r="A391" s="1"/>
      <c r="B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x14ac:dyDescent="0.25">
      <c r="A392" s="1"/>
      <c r="B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x14ac:dyDescent="0.25">
      <c r="A393" s="1"/>
      <c r="B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x14ac:dyDescent="0.25">
      <c r="A394" s="1"/>
      <c r="B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x14ac:dyDescent="0.25">
      <c r="A395" s="1"/>
      <c r="B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x14ac:dyDescent="0.25">
      <c r="A396" s="1"/>
      <c r="B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x14ac:dyDescent="0.25">
      <c r="A397" s="1"/>
      <c r="B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x14ac:dyDescent="0.25">
      <c r="A398" s="1"/>
      <c r="B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x14ac:dyDescent="0.25">
      <c r="A399" s="1"/>
      <c r="B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x14ac:dyDescent="0.25">
      <c r="A400" s="1"/>
      <c r="B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x14ac:dyDescent="0.25">
      <c r="A401" s="1"/>
      <c r="B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x14ac:dyDescent="0.25">
      <c r="A402" s="1"/>
      <c r="B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x14ac:dyDescent="0.25">
      <c r="A403" s="1"/>
      <c r="B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x14ac:dyDescent="0.25">
      <c r="A404" s="1"/>
      <c r="B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x14ac:dyDescent="0.25">
      <c r="A405" s="1"/>
      <c r="B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x14ac:dyDescent="0.25">
      <c r="A406" s="1"/>
      <c r="B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x14ac:dyDescent="0.25">
      <c r="A407" s="1"/>
      <c r="B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x14ac:dyDescent="0.25">
      <c r="A408" s="1"/>
      <c r="B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x14ac:dyDescent="0.25">
      <c r="A409" s="1"/>
      <c r="B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x14ac:dyDescent="0.25">
      <c r="A410" s="1"/>
      <c r="B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x14ac:dyDescent="0.25">
      <c r="A411" s="1"/>
      <c r="B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x14ac:dyDescent="0.25">
      <c r="A412" s="1"/>
      <c r="B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x14ac:dyDescent="0.25">
      <c r="A413" s="1"/>
      <c r="B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x14ac:dyDescent="0.25">
      <c r="A414" s="1"/>
      <c r="B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x14ac:dyDescent="0.25">
      <c r="A415" s="1"/>
      <c r="B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x14ac:dyDescent="0.25">
      <c r="A416" s="1"/>
      <c r="B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x14ac:dyDescent="0.25">
      <c r="A417" s="1"/>
      <c r="B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x14ac:dyDescent="0.25">
      <c r="A418" s="1"/>
      <c r="B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x14ac:dyDescent="0.25">
      <c r="A419" s="1"/>
      <c r="B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x14ac:dyDescent="0.25">
      <c r="A420" s="1"/>
      <c r="B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x14ac:dyDescent="0.25">
      <c r="A421" s="1"/>
      <c r="B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4" spans="1:39" x14ac:dyDescent="0.25">
      <c r="B424" s="141"/>
    </row>
    <row r="425" spans="1:39" x14ac:dyDescent="0.25">
      <c r="B425" s="141"/>
    </row>
    <row r="426" spans="1:39" x14ac:dyDescent="0.25">
      <c r="B426" s="141"/>
    </row>
    <row r="427" spans="1:39" ht="18.75" x14ac:dyDescent="0.25">
      <c r="B427" s="142" t="s">
        <v>205</v>
      </c>
    </row>
  </sheetData>
  <mergeCells count="34">
    <mergeCell ref="F17:G19"/>
    <mergeCell ref="D17:E19"/>
    <mergeCell ref="A17:C19"/>
    <mergeCell ref="AH18:AH19"/>
    <mergeCell ref="AG18:AG19"/>
    <mergeCell ref="M19:Q19"/>
    <mergeCell ref="K19:L19"/>
    <mergeCell ref="H19:I19"/>
    <mergeCell ref="A330:AM330"/>
    <mergeCell ref="W19:Y19"/>
    <mergeCell ref="Z19:AA19"/>
    <mergeCell ref="R19:S19"/>
    <mergeCell ref="A16:Q16"/>
    <mergeCell ref="AD16:AL17"/>
    <mergeCell ref="AM16:AM17"/>
    <mergeCell ref="H17:Q18"/>
    <mergeCell ref="AC16:AC19"/>
    <mergeCell ref="AB16:AB19"/>
    <mergeCell ref="R16:AA18"/>
    <mergeCell ref="AM18:AM19"/>
    <mergeCell ref="AL18:AL19"/>
    <mergeCell ref="AK18:AK19"/>
    <mergeCell ref="AJ18:AJ19"/>
    <mergeCell ref="AI18:AI19"/>
    <mergeCell ref="C9:AM9"/>
    <mergeCell ref="C10:AM10"/>
    <mergeCell ref="C11:AM11"/>
    <mergeCell ref="I13:AM13"/>
    <mergeCell ref="I14:AM14"/>
    <mergeCell ref="AH3:AL3"/>
    <mergeCell ref="AD4:AM5"/>
    <mergeCell ref="C6:AM6"/>
    <mergeCell ref="C7:AM7"/>
    <mergeCell ref="C8:AM8"/>
  </mergeCells>
  <pageMargins left="0.19685038924217224" right="0.19685038924217224" top="0.19685038924217224" bottom="0.19685038924217224" header="0.31496062874794006" footer="0.1574803143739700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ЖКХ-1</cp:lastModifiedBy>
  <cp:lastPrinted>2025-08-26T07:54:48Z</cp:lastPrinted>
  <dcterms:created xsi:type="dcterms:W3CDTF">2025-06-16T15:51:53Z</dcterms:created>
  <dcterms:modified xsi:type="dcterms:W3CDTF">2025-08-26T08:06:07Z</dcterms:modified>
</cp:coreProperties>
</file>