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aveExternalLinkValues="0"/>
  <mc:AlternateContent xmlns:mc="http://schemas.openxmlformats.org/markup-compatibility/2006">
    <mc:Choice Requires="x15">
      <x15ac:absPath xmlns:x15ac="http://schemas.microsoft.com/office/spreadsheetml/2010/11/ac" url="T:\Vrem\Решения и Постановления Округ 2025\Постановление № 470 от 15.07.2025  (Исполнение 2 квартал 2025)\"/>
    </mc:Choice>
  </mc:AlternateContent>
  <bookViews>
    <workbookView xWindow="0" yWindow="0" windowWidth="28800" windowHeight="12000"/>
  </bookViews>
  <sheets>
    <sheet name="№ 3 РП" sheetId="5" r:id="rId1"/>
    <sheet name="№ 5ведомственная" sheetId="2" r:id="rId2"/>
  </sheets>
  <definedNames>
    <definedName name="_xlnm.Print_Titles" localSheetId="0">'№ 3 РП'!$16:$16</definedName>
    <definedName name="_xlnm.Print_Titles" localSheetId="1">'№ 5ведомственная'!$15:$15</definedName>
    <definedName name="_xlnm.Print_Area" localSheetId="0">'№ 3 РП'!$A$1:$E$538</definedName>
    <definedName name="_xlnm.Print_Area" localSheetId="1">'№ 5ведомственная'!$A$1:$H$665</definedName>
  </definedNames>
  <calcPr calcId="162913"/>
</workbook>
</file>

<file path=xl/calcChain.xml><?xml version="1.0" encoding="utf-8"?>
<calcChain xmlns="http://schemas.openxmlformats.org/spreadsheetml/2006/main">
  <c r="E19" i="5" l="1"/>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60" i="5"/>
  <c r="E61" i="5"/>
  <c r="E62" i="5"/>
  <c r="E63" i="5"/>
  <c r="E64" i="5"/>
  <c r="E65" i="5"/>
  <c r="E66" i="5"/>
  <c r="E67" i="5"/>
  <c r="E68" i="5"/>
  <c r="E69" i="5"/>
  <c r="E70" i="5"/>
  <c r="E71" i="5"/>
  <c r="E72" i="5"/>
  <c r="E73" i="5"/>
  <c r="E74" i="5"/>
  <c r="E75" i="5"/>
  <c r="E76" i="5"/>
  <c r="E77" i="5"/>
  <c r="E78" i="5"/>
  <c r="E79" i="5"/>
  <c r="E80" i="5"/>
  <c r="E81" i="5"/>
  <c r="E82" i="5"/>
  <c r="E83" i="5"/>
  <c r="E84" i="5"/>
  <c r="E85" i="5"/>
  <c r="E86" i="5"/>
  <c r="E87" i="5"/>
  <c r="E88" i="5"/>
  <c r="E89" i="5"/>
  <c r="E90" i="5"/>
  <c r="E91" i="5"/>
  <c r="E92" i="5"/>
  <c r="E93" i="5"/>
  <c r="E94" i="5"/>
  <c r="E95" i="5"/>
  <c r="E96" i="5"/>
  <c r="E97" i="5"/>
  <c r="E98" i="5"/>
  <c r="E99" i="5"/>
  <c r="E100" i="5"/>
  <c r="E101" i="5"/>
  <c r="E102" i="5"/>
  <c r="E103" i="5"/>
  <c r="E104" i="5"/>
  <c r="E105" i="5"/>
  <c r="E106" i="5"/>
  <c r="E107" i="5"/>
  <c r="E108" i="5"/>
  <c r="E109" i="5"/>
  <c r="E110" i="5"/>
  <c r="E111" i="5"/>
  <c r="E112" i="5"/>
  <c r="E113" i="5"/>
  <c r="E114" i="5"/>
  <c r="E115" i="5"/>
  <c r="E116" i="5"/>
  <c r="E117" i="5"/>
  <c r="E118" i="5"/>
  <c r="E119" i="5"/>
  <c r="E120" i="5"/>
  <c r="E121" i="5"/>
  <c r="E122" i="5"/>
  <c r="E123" i="5"/>
  <c r="E124" i="5"/>
  <c r="E125" i="5"/>
  <c r="E126" i="5"/>
  <c r="E127" i="5"/>
  <c r="E128" i="5"/>
  <c r="E129" i="5"/>
  <c r="E130" i="5"/>
  <c r="E131" i="5"/>
  <c r="E132" i="5"/>
  <c r="E133" i="5"/>
  <c r="E134" i="5"/>
  <c r="E135" i="5"/>
  <c r="E136" i="5"/>
  <c r="E137" i="5"/>
  <c r="E138" i="5"/>
  <c r="E139" i="5"/>
  <c r="E140" i="5"/>
  <c r="E141" i="5"/>
  <c r="E142" i="5"/>
  <c r="E143" i="5"/>
  <c r="E144" i="5"/>
  <c r="E145" i="5"/>
  <c r="E146" i="5"/>
  <c r="E147" i="5"/>
  <c r="E148" i="5"/>
  <c r="E149" i="5"/>
  <c r="E150" i="5"/>
  <c r="E151" i="5"/>
  <c r="E152" i="5"/>
  <c r="E153" i="5"/>
  <c r="E154" i="5"/>
  <c r="E155" i="5"/>
  <c r="E156" i="5"/>
  <c r="E157" i="5"/>
  <c r="E158" i="5"/>
  <c r="E159" i="5"/>
  <c r="E160" i="5"/>
  <c r="E161" i="5"/>
  <c r="E162" i="5"/>
  <c r="E163" i="5"/>
  <c r="E164" i="5"/>
  <c r="E165" i="5"/>
  <c r="E167" i="5"/>
  <c r="E168" i="5"/>
  <c r="E169" i="5"/>
  <c r="E170" i="5"/>
  <c r="E171" i="5"/>
  <c r="E172" i="5"/>
  <c r="E173" i="5"/>
  <c r="E174" i="5"/>
  <c r="E175" i="5"/>
  <c r="E176" i="5"/>
  <c r="E177" i="5"/>
  <c r="E178" i="5"/>
  <c r="E179" i="5"/>
  <c r="E180" i="5"/>
  <c r="E187" i="5"/>
  <c r="E188" i="5"/>
  <c r="E189" i="5"/>
  <c r="E190" i="5"/>
  <c r="E191" i="5"/>
  <c r="E192" i="5"/>
  <c r="E193" i="5"/>
  <c r="E194" i="5"/>
  <c r="E195" i="5"/>
  <c r="E196" i="5"/>
  <c r="E197" i="5"/>
  <c r="E198" i="5"/>
  <c r="E199" i="5"/>
  <c r="E200" i="5"/>
  <c r="E201" i="5"/>
  <c r="E202" i="5"/>
  <c r="E203" i="5"/>
  <c r="E204" i="5"/>
  <c r="E205" i="5"/>
  <c r="E206" i="5"/>
  <c r="E207" i="5"/>
  <c r="E208" i="5"/>
  <c r="E209" i="5"/>
  <c r="E210" i="5"/>
  <c r="E211" i="5"/>
  <c r="E212" i="5"/>
  <c r="E213" i="5"/>
  <c r="E214" i="5"/>
  <c r="E215" i="5"/>
  <c r="E216" i="5"/>
  <c r="E217" i="5"/>
  <c r="E218" i="5"/>
  <c r="E219" i="5"/>
  <c r="E220" i="5"/>
  <c r="E221" i="5"/>
  <c r="E222" i="5"/>
  <c r="E223" i="5"/>
  <c r="E224" i="5"/>
  <c r="E225" i="5"/>
  <c r="E226" i="5"/>
  <c r="E227" i="5"/>
  <c r="E228" i="5"/>
  <c r="E229" i="5"/>
  <c r="E230" i="5"/>
  <c r="E231" i="5"/>
  <c r="E232" i="5"/>
  <c r="E234" i="5"/>
  <c r="E235" i="5"/>
  <c r="E236" i="5"/>
  <c r="E237" i="5"/>
  <c r="E238" i="5"/>
  <c r="E239" i="5"/>
  <c r="E240" i="5"/>
  <c r="E241" i="5"/>
  <c r="E242" i="5"/>
  <c r="E243" i="5"/>
  <c r="E244" i="5"/>
  <c r="E245" i="5"/>
  <c r="E246" i="5"/>
  <c r="E247" i="5"/>
  <c r="E248" i="5"/>
  <c r="E249" i="5"/>
  <c r="E250" i="5"/>
  <c r="E255" i="5"/>
  <c r="E256" i="5"/>
  <c r="E259" i="5"/>
  <c r="E260" i="5"/>
  <c r="E261" i="5"/>
  <c r="E262" i="5"/>
  <c r="E263" i="5"/>
  <c r="E264" i="5"/>
  <c r="E265" i="5"/>
  <c r="E266" i="5"/>
  <c r="E267" i="5"/>
  <c r="E268" i="5"/>
  <c r="E269" i="5"/>
  <c r="E270" i="5"/>
  <c r="E271" i="5"/>
  <c r="E272" i="5"/>
  <c r="E273" i="5"/>
  <c r="E274" i="5"/>
  <c r="E275" i="5"/>
  <c r="E276" i="5"/>
  <c r="E277" i="5"/>
  <c r="E278" i="5"/>
  <c r="E279" i="5"/>
  <c r="E280" i="5"/>
  <c r="E281" i="5"/>
  <c r="E282" i="5"/>
  <c r="E283" i="5"/>
  <c r="E284" i="5"/>
  <c r="E285" i="5"/>
  <c r="E286" i="5"/>
  <c r="E287" i="5"/>
  <c r="E288" i="5"/>
  <c r="E289" i="5"/>
  <c r="E290" i="5"/>
  <c r="E291" i="5"/>
  <c r="E292" i="5"/>
  <c r="E293" i="5"/>
  <c r="E294" i="5"/>
  <c r="E295" i="5"/>
  <c r="E296" i="5"/>
  <c r="E297" i="5"/>
  <c r="E298" i="5"/>
  <c r="E299" i="5"/>
  <c r="E300" i="5"/>
  <c r="E301" i="5"/>
  <c r="E302" i="5"/>
  <c r="E303" i="5"/>
  <c r="E304" i="5"/>
  <c r="E305" i="5"/>
  <c r="E306" i="5"/>
  <c r="E307" i="5"/>
  <c r="E308" i="5"/>
  <c r="E309" i="5"/>
  <c r="E310" i="5"/>
  <c r="E311" i="5"/>
  <c r="E312" i="5"/>
  <c r="E313" i="5"/>
  <c r="E314" i="5"/>
  <c r="E315" i="5"/>
  <c r="E316" i="5"/>
  <c r="E317" i="5"/>
  <c r="E318" i="5"/>
  <c r="E319" i="5"/>
  <c r="E320" i="5"/>
  <c r="E321" i="5"/>
  <c r="E322" i="5"/>
  <c r="E323" i="5"/>
  <c r="E324" i="5"/>
  <c r="E325" i="5"/>
  <c r="E326" i="5"/>
  <c r="E327" i="5"/>
  <c r="E328" i="5"/>
  <c r="E329" i="5"/>
  <c r="E330" i="5"/>
  <c r="E331" i="5"/>
  <c r="E332" i="5"/>
  <c r="E333" i="5"/>
  <c r="E334" i="5"/>
  <c r="E335" i="5"/>
  <c r="E336" i="5"/>
  <c r="E337" i="5"/>
  <c r="E338" i="5"/>
  <c r="E339" i="5"/>
  <c r="E340" i="5"/>
  <c r="E341" i="5"/>
  <c r="E342" i="5"/>
  <c r="E343" i="5"/>
  <c r="E344" i="5"/>
  <c r="E345" i="5"/>
  <c r="E346" i="5"/>
  <c r="E347" i="5"/>
  <c r="E348" i="5"/>
  <c r="E349" i="5"/>
  <c r="E350" i="5"/>
  <c r="E351" i="5"/>
  <c r="E352" i="5"/>
  <c r="E353" i="5"/>
  <c r="E354" i="5"/>
  <c r="E355" i="5"/>
  <c r="E356" i="5"/>
  <c r="E357" i="5"/>
  <c r="E358" i="5"/>
  <c r="E359" i="5"/>
  <c r="E360" i="5"/>
  <c r="E361" i="5"/>
  <c r="E362" i="5"/>
  <c r="E363" i="5"/>
  <c r="E364" i="5"/>
  <c r="E365" i="5"/>
  <c r="E366" i="5"/>
  <c r="E367" i="5"/>
  <c r="E368" i="5"/>
  <c r="E369" i="5"/>
  <c r="E370" i="5"/>
  <c r="E371" i="5"/>
  <c r="E372" i="5"/>
  <c r="E373" i="5"/>
  <c r="E374" i="5"/>
  <c r="E375" i="5"/>
  <c r="E376" i="5"/>
  <c r="E377" i="5"/>
  <c r="E378" i="5"/>
  <c r="E379" i="5"/>
  <c r="E380" i="5"/>
  <c r="E381" i="5"/>
  <c r="E382" i="5"/>
  <c r="E383" i="5"/>
  <c r="E384" i="5"/>
  <c r="E385" i="5"/>
  <c r="E386" i="5"/>
  <c r="E387" i="5"/>
  <c r="E388" i="5"/>
  <c r="E389" i="5"/>
  <c r="E390" i="5"/>
  <c r="E391" i="5"/>
  <c r="E392" i="5"/>
  <c r="E393" i="5"/>
  <c r="E394" i="5"/>
  <c r="E395" i="5"/>
  <c r="E396" i="5"/>
  <c r="E397" i="5"/>
  <c r="E398" i="5"/>
  <c r="E399" i="5"/>
  <c r="E400" i="5"/>
  <c r="E401" i="5"/>
  <c r="E402" i="5"/>
  <c r="E403" i="5"/>
  <c r="E404" i="5"/>
  <c r="E405" i="5"/>
  <c r="E406" i="5"/>
  <c r="E407" i="5"/>
  <c r="E408" i="5"/>
  <c r="E409" i="5"/>
  <c r="E410" i="5"/>
  <c r="E411" i="5"/>
  <c r="E412" i="5"/>
  <c r="E413" i="5"/>
  <c r="E414" i="5"/>
  <c r="E415" i="5"/>
  <c r="E416" i="5"/>
  <c r="E417" i="5"/>
  <c r="E418" i="5"/>
  <c r="E419" i="5"/>
  <c r="E420" i="5"/>
  <c r="E421" i="5"/>
  <c r="E422" i="5"/>
  <c r="E423" i="5"/>
  <c r="E424" i="5"/>
  <c r="E425" i="5"/>
  <c r="E426" i="5"/>
  <c r="E427" i="5"/>
  <c r="E428" i="5"/>
  <c r="E429" i="5"/>
  <c r="E430" i="5"/>
  <c r="E431" i="5"/>
  <c r="E432" i="5"/>
  <c r="E433" i="5"/>
  <c r="E434" i="5"/>
  <c r="E435" i="5"/>
  <c r="E436" i="5"/>
  <c r="E437" i="5"/>
  <c r="E438" i="5"/>
  <c r="E439" i="5"/>
  <c r="E440" i="5"/>
  <c r="E442" i="5"/>
  <c r="E443" i="5"/>
  <c r="E444" i="5"/>
  <c r="E445" i="5"/>
  <c r="E446" i="5"/>
  <c r="E447" i="5"/>
  <c r="E458" i="5"/>
  <c r="E459" i="5"/>
  <c r="E460" i="5"/>
  <c r="E461" i="5"/>
  <c r="E462" i="5"/>
  <c r="E463" i="5"/>
  <c r="E464" i="5"/>
  <c r="E465" i="5"/>
  <c r="E466" i="5"/>
  <c r="E467" i="5"/>
  <c r="E468" i="5"/>
  <c r="E469" i="5"/>
  <c r="E470" i="5"/>
  <c r="E471" i="5"/>
  <c r="E472" i="5"/>
  <c r="E473" i="5"/>
  <c r="E474" i="5"/>
  <c r="E475" i="5"/>
  <c r="E476" i="5"/>
  <c r="E477" i="5"/>
  <c r="E478" i="5"/>
  <c r="E479" i="5"/>
  <c r="E480" i="5"/>
  <c r="E481" i="5"/>
  <c r="E482" i="5"/>
  <c r="E483" i="5"/>
  <c r="E484" i="5"/>
  <c r="E485" i="5"/>
  <c r="E486" i="5"/>
  <c r="E487" i="5"/>
  <c r="E488" i="5"/>
  <c r="E489" i="5"/>
  <c r="E490" i="5"/>
  <c r="E491" i="5"/>
  <c r="E492" i="5"/>
  <c r="E493" i="5"/>
  <c r="E494" i="5"/>
  <c r="E495" i="5"/>
  <c r="E496" i="5"/>
  <c r="E497" i="5"/>
  <c r="E498" i="5"/>
  <c r="E499" i="5"/>
  <c r="E500" i="5"/>
  <c r="E501" i="5"/>
  <c r="E502" i="5"/>
  <c r="E503" i="5"/>
  <c r="E504" i="5"/>
  <c r="E505" i="5"/>
  <c r="E506" i="5"/>
  <c r="E507" i="5"/>
  <c r="E508" i="5"/>
  <c r="E509" i="5"/>
  <c r="E510" i="5"/>
  <c r="E511" i="5"/>
  <c r="E512" i="5"/>
  <c r="E513" i="5"/>
  <c r="E514" i="5"/>
  <c r="E515" i="5"/>
  <c r="E516" i="5"/>
  <c r="E517" i="5"/>
  <c r="E518" i="5"/>
  <c r="E519" i="5"/>
  <c r="E520" i="5"/>
  <c r="E521" i="5"/>
  <c r="E522" i="5"/>
  <c r="E523" i="5"/>
  <c r="E524" i="5"/>
  <c r="E525" i="5"/>
  <c r="D271" i="5"/>
  <c r="H18" i="2" l="1"/>
  <c r="H19" i="2"/>
  <c r="H20" i="2"/>
  <c r="H21" i="2"/>
  <c r="H22" i="2"/>
  <c r="H23" i="2"/>
  <c r="H24" i="2"/>
  <c r="H25" i="2"/>
  <c r="H27" i="2"/>
  <c r="H28" i="2"/>
  <c r="H29" i="2"/>
  <c r="H30" i="2"/>
  <c r="H31" i="2"/>
  <c r="H32" i="2"/>
  <c r="H33" i="2"/>
  <c r="H34" i="2"/>
  <c r="H35" i="2"/>
  <c r="H36" i="2"/>
  <c r="H37" i="2"/>
  <c r="H38" i="2"/>
  <c r="H39" i="2"/>
  <c r="H40" i="2"/>
  <c r="H41" i="2"/>
  <c r="H42" i="2"/>
  <c r="H43" i="2"/>
  <c r="H44" i="2"/>
  <c r="H45" i="2"/>
  <c r="H47" i="2"/>
  <c r="H48" i="2"/>
  <c r="H49" i="2"/>
  <c r="H50" i="2"/>
  <c r="H51" i="2"/>
  <c r="H52" i="2"/>
  <c r="H53" i="2"/>
  <c r="H54" i="2"/>
  <c r="H55" i="2"/>
  <c r="H56" i="2"/>
  <c r="H57" i="2"/>
  <c r="H58" i="2"/>
  <c r="H59" i="2"/>
  <c r="H60" i="2"/>
  <c r="H61" i="2"/>
  <c r="H62" i="2"/>
  <c r="H63" i="2"/>
  <c r="H64" i="2"/>
  <c r="H65" i="2"/>
  <c r="H66" i="2"/>
  <c r="H67"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7" i="2"/>
  <c r="H148" i="2"/>
  <c r="H149" i="2"/>
  <c r="H150" i="2"/>
  <c r="H151" i="2"/>
  <c r="H152" i="2"/>
  <c r="H157" i="2"/>
  <c r="H158"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7" i="2"/>
  <c r="H208" i="2"/>
  <c r="H209" i="2"/>
  <c r="H210" i="2"/>
  <c r="H211" i="2"/>
  <c r="H212" i="2"/>
  <c r="H213" i="2"/>
  <c r="H214" i="2"/>
  <c r="H217" i="2"/>
  <c r="H218" i="2"/>
  <c r="H219" i="2"/>
  <c r="H220" i="2"/>
  <c r="H221" i="2"/>
  <c r="H222" i="2"/>
  <c r="H223" i="2"/>
  <c r="H224" i="2"/>
  <c r="H225" i="2"/>
  <c r="H226" i="2"/>
  <c r="H231" i="2"/>
  <c r="H232" i="2"/>
  <c r="H234" i="2"/>
  <c r="H235" i="2"/>
  <c r="H236" i="2"/>
  <c r="H237" i="2"/>
  <c r="H238" i="2"/>
  <c r="H239" i="2"/>
  <c r="H240" i="2"/>
  <c r="H241" i="2"/>
  <c r="H242" i="2"/>
  <c r="H243" i="2"/>
  <c r="H244" i="2"/>
  <c r="H245" i="2"/>
  <c r="H246" i="2"/>
  <c r="H247" i="2"/>
  <c r="H248" i="2"/>
  <c r="H249" i="2"/>
  <c r="H250" i="2"/>
  <c r="H251"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3" i="2"/>
  <c r="H384"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14"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G614" i="2" l="1"/>
  <c r="G602" i="2"/>
  <c r="G548" i="2" l="1"/>
  <c r="G543" i="2"/>
  <c r="F543" i="2"/>
  <c r="G544" i="2"/>
  <c r="F544" i="2"/>
  <c r="G422" i="2"/>
  <c r="G416" i="2" l="1"/>
  <c r="G380" i="2" l="1"/>
  <c r="G381" i="2"/>
  <c r="F380" i="2"/>
  <c r="F381" i="2"/>
  <c r="G361" i="2"/>
  <c r="G360" i="2"/>
  <c r="F360" i="2" l="1"/>
  <c r="G252" i="2"/>
  <c r="F252" i="2"/>
  <c r="G215" i="2"/>
  <c r="F215" i="2"/>
  <c r="F66" i="2" l="1"/>
  <c r="G66" i="2"/>
  <c r="F89" i="2" l="1"/>
  <c r="F44" i="2"/>
  <c r="G534" i="2"/>
  <c r="F534" i="2"/>
  <c r="F536" i="2"/>
  <c r="F533" i="2" s="1"/>
  <c r="G639" i="2"/>
  <c r="F639" i="2"/>
  <c r="G362" i="2"/>
  <c r="F362" i="2"/>
  <c r="F83" i="2"/>
  <c r="G351" i="2"/>
  <c r="G350" i="2" s="1"/>
  <c r="G349" i="2" s="1"/>
  <c r="G348" i="2" s="1"/>
  <c r="F351" i="2"/>
  <c r="F350" i="2" s="1"/>
  <c r="F349" i="2" s="1"/>
  <c r="F348" i="2" s="1"/>
  <c r="F642" i="2" l="1"/>
  <c r="F641" i="2" s="1"/>
  <c r="G641" i="2"/>
  <c r="G643" i="2"/>
  <c r="F643" i="2"/>
  <c r="F638" i="2" l="1"/>
  <c r="G638" i="2"/>
  <c r="F337" i="2"/>
  <c r="F335" i="2"/>
  <c r="F548" i="2"/>
  <c r="F245" i="2"/>
  <c r="G546" i="2"/>
  <c r="F546" i="2"/>
  <c r="F542" i="2" s="1"/>
  <c r="F541" i="2" s="1"/>
  <c r="F540" i="2" s="1"/>
  <c r="F539" i="2" s="1"/>
  <c r="G315" i="2"/>
  <c r="F315" i="2"/>
  <c r="G254" i="2"/>
  <c r="F254" i="2"/>
  <c r="G542" i="2" l="1"/>
  <c r="G541" i="2" s="1"/>
  <c r="G540" i="2" s="1"/>
  <c r="G539" i="2" s="1"/>
  <c r="G43" i="2"/>
  <c r="G289" i="2"/>
  <c r="F289" i="2"/>
  <c r="G287" i="2"/>
  <c r="F287" i="2"/>
  <c r="G285" i="2"/>
  <c r="F285" i="2"/>
  <c r="G283" i="2"/>
  <c r="F283" i="2"/>
  <c r="G281" i="2"/>
  <c r="F281" i="2"/>
  <c r="F45" i="2"/>
  <c r="F179" i="2"/>
  <c r="G180" i="2"/>
  <c r="F180" i="2"/>
  <c r="F609" i="2"/>
  <c r="F605" i="2"/>
  <c r="F600" i="2"/>
  <c r="F594" i="2"/>
  <c r="G622" i="2"/>
  <c r="F622" i="2"/>
  <c r="F121" i="2"/>
  <c r="G110" i="2"/>
  <c r="G109" i="2" s="1"/>
  <c r="F110" i="2"/>
  <c r="F109" i="2" s="1"/>
  <c r="F115" i="2"/>
  <c r="G106" i="2"/>
  <c r="G105" i="2" s="1"/>
  <c r="F106" i="2"/>
  <c r="F105" i="2" s="1"/>
  <c r="F24" i="2"/>
  <c r="G244" i="2"/>
  <c r="F244" i="2"/>
  <c r="G246" i="2"/>
  <c r="F246" i="2"/>
  <c r="G444" i="2"/>
  <c r="F444" i="2"/>
  <c r="F458" i="2"/>
  <c r="F438" i="2"/>
  <c r="F436" i="2"/>
  <c r="F430" i="2"/>
  <c r="F426" i="2"/>
  <c r="G403" i="2"/>
  <c r="F403" i="2"/>
  <c r="F405" i="2"/>
  <c r="F309" i="2"/>
  <c r="F97" i="2"/>
  <c r="F74" i="2"/>
  <c r="F40" i="2"/>
  <c r="F43" i="2" l="1"/>
  <c r="F415" i="2"/>
  <c r="F416" i="2"/>
  <c r="G439" i="2" l="1"/>
  <c r="F439" i="2"/>
  <c r="F422" i="2"/>
  <c r="G413" i="2"/>
  <c r="F413" i="2"/>
  <c r="G400" i="2"/>
  <c r="F400" i="2"/>
  <c r="F178" i="2"/>
  <c r="G220" i="2" l="1"/>
  <c r="G219" i="2" s="1"/>
  <c r="F220" i="2"/>
  <c r="F219" i="2" s="1"/>
  <c r="F318" i="2"/>
  <c r="G454" i="2"/>
  <c r="G62" i="2"/>
  <c r="F632" i="2"/>
  <c r="G559" i="2"/>
  <c r="F559" i="2"/>
  <c r="G81" i="2"/>
  <c r="F81" i="2"/>
  <c r="F383" i="2"/>
  <c r="G303" i="2"/>
  <c r="F303" i="2"/>
  <c r="G301" i="2"/>
  <c r="F301" i="2"/>
  <c r="G299" i="2"/>
  <c r="F299" i="2"/>
  <c r="G297" i="2"/>
  <c r="F297" i="2"/>
  <c r="G235" i="2"/>
  <c r="F235" i="2"/>
  <c r="F152" i="2"/>
  <c r="G125" i="2"/>
  <c r="F125" i="2"/>
  <c r="G64" i="2"/>
  <c r="G144" i="2"/>
  <c r="G143" i="2" s="1"/>
  <c r="G142" i="2" s="1"/>
  <c r="G141" i="2" s="1"/>
  <c r="F144" i="2"/>
  <c r="F143" i="2" s="1"/>
  <c r="F142" i="2" s="1"/>
  <c r="F141" i="2" s="1"/>
  <c r="F225" i="2"/>
  <c r="G88" i="2"/>
  <c r="F88" i="2"/>
  <c r="F614" i="2"/>
  <c r="G505" i="2"/>
  <c r="F505" i="2"/>
  <c r="F604" i="2"/>
  <c r="G95" i="2"/>
  <c r="F95" i="2"/>
  <c r="F116" i="2"/>
  <c r="G626" i="2"/>
  <c r="F626" i="2"/>
  <c r="G173" i="2" l="1"/>
  <c r="F173" i="2"/>
  <c r="G437" i="2" l="1"/>
  <c r="F437" i="2" l="1"/>
  <c r="G225" i="2"/>
  <c r="G182" i="2" l="1"/>
  <c r="G176" i="2"/>
  <c r="G496" i="2" l="1"/>
  <c r="G495" i="2" s="1"/>
  <c r="F496" i="2"/>
  <c r="F495" i="2" s="1"/>
  <c r="G635" i="2"/>
  <c r="F635" i="2"/>
  <c r="G536" i="2"/>
  <c r="G533" i="2" s="1"/>
  <c r="G325" i="2" l="1"/>
  <c r="F325" i="2"/>
  <c r="G407" i="2" l="1"/>
  <c r="G263" i="2"/>
  <c r="F263" i="2"/>
  <c r="G178" i="2"/>
  <c r="G175" i="2" s="1"/>
  <c r="G312" i="2"/>
  <c r="F312" i="2"/>
  <c r="G308" i="2"/>
  <c r="F308" i="2"/>
  <c r="F624" i="2" l="1"/>
  <c r="F621" i="2" s="1"/>
  <c r="F620" i="2" s="1"/>
  <c r="G624" i="2"/>
  <c r="G621" i="2" s="1"/>
  <c r="G620" i="2" s="1"/>
  <c r="G295" i="2"/>
  <c r="G293" i="2"/>
  <c r="F293" i="2"/>
  <c r="G619" i="2" l="1"/>
  <c r="G618" i="2" s="1"/>
  <c r="F619" i="2"/>
  <c r="F618" i="2" s="1"/>
  <c r="F295" i="2"/>
  <c r="F176" i="2"/>
  <c r="G51" i="2" l="1"/>
  <c r="F51" i="2"/>
  <c r="F238" i="2" l="1"/>
  <c r="F356" i="2" l="1"/>
  <c r="G278" i="2"/>
  <c r="F278" i="2"/>
  <c r="G457" i="2" l="1"/>
  <c r="G456" i="2" s="1"/>
  <c r="F457" i="2"/>
  <c r="F456" i="2" s="1"/>
  <c r="G86" i="2" l="1"/>
  <c r="F86" i="2"/>
  <c r="G85" i="2" l="1"/>
  <c r="G84" i="2" s="1"/>
  <c r="F85" i="2"/>
  <c r="F84" i="2" s="1"/>
  <c r="G597" i="2" l="1"/>
  <c r="F597" i="2"/>
  <c r="G606" i="2"/>
  <c r="F606" i="2"/>
  <c r="G468" i="2"/>
  <c r="G151" i="2" l="1"/>
  <c r="G150" i="2" s="1"/>
  <c r="G149" i="2" s="1"/>
  <c r="G148" i="2" s="1"/>
  <c r="G147" i="2" s="1"/>
  <c r="D180" i="5" s="1"/>
  <c r="F151" i="2"/>
  <c r="F150" i="2" s="1"/>
  <c r="F149" i="2" s="1"/>
  <c r="F148" i="2" s="1"/>
  <c r="F147" i="2" s="1"/>
  <c r="C180" i="5" s="1"/>
  <c r="G501" i="2"/>
  <c r="F501" i="2"/>
  <c r="G499" i="2"/>
  <c r="F499" i="2"/>
  <c r="G475" i="2"/>
  <c r="F475" i="2"/>
  <c r="G480" i="2"/>
  <c r="G479" i="2" s="1"/>
  <c r="G478" i="2" s="1"/>
  <c r="G477" i="2" s="1"/>
  <c r="G198" i="2"/>
  <c r="G197" i="2" s="1"/>
  <c r="G196" i="2" s="1"/>
  <c r="G195" i="2" s="1"/>
  <c r="F198" i="2"/>
  <c r="F197" i="2" s="1"/>
  <c r="F196" i="2" s="1"/>
  <c r="F195" i="2" s="1"/>
  <c r="G338" i="2"/>
  <c r="F338" i="2"/>
  <c r="G336" i="2"/>
  <c r="F336" i="2"/>
  <c r="G334" i="2"/>
  <c r="F334" i="2"/>
  <c r="F498" i="2" l="1"/>
  <c r="G498" i="2"/>
  <c r="G333" i="2"/>
  <c r="G332" i="2" s="1"/>
  <c r="G331" i="2" s="1"/>
  <c r="G330" i="2" s="1"/>
  <c r="F333" i="2"/>
  <c r="F332" i="2" s="1"/>
  <c r="F331" i="2" s="1"/>
  <c r="F330" i="2" s="1"/>
  <c r="F435" i="2"/>
  <c r="G364" i="2"/>
  <c r="F364" i="2"/>
  <c r="F361" i="2" s="1"/>
  <c r="G329" i="2" l="1"/>
  <c r="D318" i="5"/>
  <c r="D317" i="5" s="1"/>
  <c r="F329" i="2"/>
  <c r="C318" i="5"/>
  <c r="C317" i="5" s="1"/>
  <c r="F494" i="2"/>
  <c r="G494" i="2"/>
  <c r="F480" i="2" l="1"/>
  <c r="F479" i="2" s="1"/>
  <c r="F478" i="2" s="1"/>
  <c r="F477" i="2" s="1"/>
  <c r="G474" i="2" l="1"/>
  <c r="F474" i="2"/>
  <c r="F470" i="2" l="1"/>
  <c r="F593" i="2"/>
  <c r="F591" i="2"/>
  <c r="F599" i="2"/>
  <c r="F468" i="2"/>
  <c r="F472" i="2"/>
  <c r="F407" i="2"/>
  <c r="F411" i="2"/>
  <c r="G265" i="2"/>
  <c r="G267" i="2"/>
  <c r="G270" i="2"/>
  <c r="G272" i="2"/>
  <c r="G274" i="2"/>
  <c r="G276" i="2"/>
  <c r="G291" i="2"/>
  <c r="G280" i="2" s="1"/>
  <c r="G310" i="2"/>
  <c r="G307" i="2" s="1"/>
  <c r="G317" i="2"/>
  <c r="G314" i="2" s="1"/>
  <c r="F265" i="2"/>
  <c r="F267" i="2"/>
  <c r="F270" i="2"/>
  <c r="F272" i="2"/>
  <c r="F274" i="2"/>
  <c r="F291" i="2"/>
  <c r="F280" i="2" s="1"/>
  <c r="F310" i="2"/>
  <c r="F307" i="2" s="1"/>
  <c r="F317" i="2"/>
  <c r="F314" i="2" s="1"/>
  <c r="F248" i="2"/>
  <c r="G593" i="2"/>
  <c r="G591" i="2"/>
  <c r="G599" i="2"/>
  <c r="G604" i="2"/>
  <c r="G608" i="2"/>
  <c r="F602" i="2"/>
  <c r="F608" i="2"/>
  <c r="F613" i="2"/>
  <c r="F612" i="2" s="1"/>
  <c r="F611" i="2" s="1"/>
  <c r="F610" i="2" s="1"/>
  <c r="C434" i="5" s="1"/>
  <c r="F557" i="2"/>
  <c r="F555" i="2"/>
  <c r="F561" i="2"/>
  <c r="F567" i="2"/>
  <c r="F566" i="2" s="1"/>
  <c r="F570" i="2"/>
  <c r="F572" i="2"/>
  <c r="F575" i="2"/>
  <c r="F574" i="2" s="1"/>
  <c r="F578" i="2"/>
  <c r="F577" i="2" s="1"/>
  <c r="F581" i="2"/>
  <c r="F580" i="2" s="1"/>
  <c r="F584" i="2"/>
  <c r="F583" i="2" s="1"/>
  <c r="F631" i="2"/>
  <c r="F634" i="2"/>
  <c r="F647" i="2"/>
  <c r="F646" i="2" s="1"/>
  <c r="F654" i="2"/>
  <c r="F653" i="2" s="1"/>
  <c r="F652" i="2" s="1"/>
  <c r="F651" i="2" s="1"/>
  <c r="G557" i="2"/>
  <c r="G555" i="2"/>
  <c r="G561" i="2"/>
  <c r="G567" i="2"/>
  <c r="G566" i="2" s="1"/>
  <c r="G570" i="2"/>
  <c r="G572" i="2"/>
  <c r="G575" i="2"/>
  <c r="G574" i="2" s="1"/>
  <c r="G578" i="2"/>
  <c r="G577" i="2" s="1"/>
  <c r="G581" i="2"/>
  <c r="G580" i="2" s="1"/>
  <c r="G584" i="2"/>
  <c r="G583" i="2" s="1"/>
  <c r="G613" i="2"/>
  <c r="G612" i="2" s="1"/>
  <c r="G611" i="2" s="1"/>
  <c r="G610" i="2" s="1"/>
  <c r="D434" i="5" s="1"/>
  <c r="G632" i="2"/>
  <c r="G631" i="2" s="1"/>
  <c r="G634" i="2"/>
  <c r="G647" i="2"/>
  <c r="G646" i="2" s="1"/>
  <c r="G654" i="2"/>
  <c r="G653" i="2" s="1"/>
  <c r="G652" i="2" s="1"/>
  <c r="G651" i="2" s="1"/>
  <c r="G425" i="2"/>
  <c r="G429" i="2"/>
  <c r="F433" i="2"/>
  <c r="G427" i="2"/>
  <c r="G435" i="2"/>
  <c r="G433" i="2"/>
  <c r="G431" i="2"/>
  <c r="F429" i="2"/>
  <c r="F431" i="2"/>
  <c r="F427" i="2"/>
  <c r="G405" i="2"/>
  <c r="G409" i="2"/>
  <c r="G411" i="2"/>
  <c r="G159" i="2"/>
  <c r="H159" i="2" s="1"/>
  <c r="G157" i="2"/>
  <c r="G165" i="2"/>
  <c r="G167" i="2"/>
  <c r="G169" i="2"/>
  <c r="G171" i="2"/>
  <c r="G187" i="2"/>
  <c r="G185" i="2"/>
  <c r="G191" i="2"/>
  <c r="G193" i="2"/>
  <c r="G204" i="2"/>
  <c r="G203" i="2" s="1"/>
  <c r="F159" i="2"/>
  <c r="F157" i="2"/>
  <c r="F165" i="2"/>
  <c r="F167" i="2"/>
  <c r="F169" i="2"/>
  <c r="F171" i="2"/>
  <c r="F182" i="2"/>
  <c r="F175" i="2" s="1"/>
  <c r="F187" i="2"/>
  <c r="F185" i="2"/>
  <c r="F191" i="2"/>
  <c r="F193" i="2"/>
  <c r="F204" i="2"/>
  <c r="F203" i="2" s="1"/>
  <c r="G449" i="2"/>
  <c r="G451" i="2"/>
  <c r="G447" i="2"/>
  <c r="G453" i="2"/>
  <c r="G462" i="2"/>
  <c r="G461" i="2" s="1"/>
  <c r="G460" i="2" s="1"/>
  <c r="G459" i="2" s="1"/>
  <c r="G470" i="2"/>
  <c r="G472" i="2"/>
  <c r="G486" i="2"/>
  <c r="G485" i="2" s="1"/>
  <c r="G484" i="2" s="1"/>
  <c r="G490" i="2"/>
  <c r="G489" i="2" s="1"/>
  <c r="G488" i="2" s="1"/>
  <c r="G504" i="2"/>
  <c r="G503" i="2" s="1"/>
  <c r="G513" i="2"/>
  <c r="G517" i="2"/>
  <c r="G523" i="2"/>
  <c r="G522" i="2" s="1"/>
  <c r="G521" i="2" s="1"/>
  <c r="G520" i="2" s="1"/>
  <c r="G519" i="2" s="1"/>
  <c r="G531" i="2"/>
  <c r="G530" i="2" s="1"/>
  <c r="G529" i="2" s="1"/>
  <c r="G391" i="2"/>
  <c r="G390" i="2" s="1"/>
  <c r="G389" i="2" s="1"/>
  <c r="G388" i="2" s="1"/>
  <c r="G387" i="2" s="1"/>
  <c r="G386" i="2" s="1"/>
  <c r="G250" i="2"/>
  <c r="G257" i="2"/>
  <c r="G256" i="2" s="1"/>
  <c r="F257" i="2"/>
  <c r="F256" i="2" s="1"/>
  <c r="C270" i="5"/>
  <c r="C269" i="5" s="1"/>
  <c r="C268" i="5" s="1"/>
  <c r="G383" i="2"/>
  <c r="G661" i="2"/>
  <c r="G660" i="2" s="1"/>
  <c r="G659" i="2" s="1"/>
  <c r="G658" i="2" s="1"/>
  <c r="G657" i="2" s="1"/>
  <c r="G656" i="2" s="1"/>
  <c r="F661" i="2"/>
  <c r="F660" i="2" s="1"/>
  <c r="F659" i="2" s="1"/>
  <c r="F658" i="2" s="1"/>
  <c r="F657" i="2" s="1"/>
  <c r="F656" i="2" s="1"/>
  <c r="F531" i="2"/>
  <c r="F530" i="2" s="1"/>
  <c r="F529" i="2" s="1"/>
  <c r="F523" i="2"/>
  <c r="F522" i="2" s="1"/>
  <c r="F521" i="2" s="1"/>
  <c r="F520" i="2" s="1"/>
  <c r="F519" i="2" s="1"/>
  <c r="F517" i="2"/>
  <c r="F516" i="2" s="1"/>
  <c r="F515" i="2" s="1"/>
  <c r="F513" i="2"/>
  <c r="F512" i="2" s="1"/>
  <c r="F511" i="2" s="1"/>
  <c r="F504" i="2"/>
  <c r="F503" i="2" s="1"/>
  <c r="F490" i="2"/>
  <c r="F489" i="2" s="1"/>
  <c r="F488" i="2" s="1"/>
  <c r="F486" i="2"/>
  <c r="F485" i="2" s="1"/>
  <c r="F484" i="2" s="1"/>
  <c r="F462" i="2"/>
  <c r="F461" i="2" s="1"/>
  <c r="F460" i="2" s="1"/>
  <c r="F459" i="2" s="1"/>
  <c r="F454" i="2"/>
  <c r="F453" i="2" s="1"/>
  <c r="F451" i="2"/>
  <c r="F449" i="2"/>
  <c r="F447" i="2"/>
  <c r="F391" i="2"/>
  <c r="F390" i="2" s="1"/>
  <c r="F389" i="2" s="1"/>
  <c r="F388" i="2" s="1"/>
  <c r="F387" i="2" s="1"/>
  <c r="F386" i="2" s="1"/>
  <c r="F213" i="2"/>
  <c r="F211" i="2"/>
  <c r="F223" i="2"/>
  <c r="F222" i="2" s="1"/>
  <c r="F218" i="2" s="1"/>
  <c r="F231" i="2"/>
  <c r="F233" i="2"/>
  <c r="F242" i="2"/>
  <c r="F250" i="2"/>
  <c r="F32" i="2"/>
  <c r="F31" i="2" s="1"/>
  <c r="F30" i="2" s="1"/>
  <c r="F29" i="2" s="1"/>
  <c r="F28" i="2" s="1"/>
  <c r="F38" i="2"/>
  <c r="F42" i="2"/>
  <c r="F41" i="2" s="1"/>
  <c r="F50" i="2"/>
  <c r="F49" i="2" s="1"/>
  <c r="F48" i="2" s="1"/>
  <c r="F47" i="2" s="1"/>
  <c r="C40" i="5" s="1"/>
  <c r="F56" i="2"/>
  <c r="F62" i="2"/>
  <c r="F64" i="2"/>
  <c r="F72" i="2"/>
  <c r="F75" i="2"/>
  <c r="F79" i="2"/>
  <c r="F94" i="2"/>
  <c r="F93" i="2" s="1"/>
  <c r="F92" i="2" s="1"/>
  <c r="F91" i="2" s="1"/>
  <c r="F114" i="2"/>
  <c r="F118" i="2"/>
  <c r="F120" i="2"/>
  <c r="F123" i="2"/>
  <c r="F122" i="2" s="1"/>
  <c r="F102" i="2"/>
  <c r="F101" i="2" s="1"/>
  <c r="F100" i="2" s="1"/>
  <c r="F131" i="2"/>
  <c r="F130" i="2" s="1"/>
  <c r="F134" i="2"/>
  <c r="F133" i="2" s="1"/>
  <c r="F139" i="2"/>
  <c r="F138" i="2" s="1"/>
  <c r="F345" i="2"/>
  <c r="F355" i="2"/>
  <c r="F354" i="2" s="1"/>
  <c r="F353" i="2" s="1"/>
  <c r="F347" i="2" s="1"/>
  <c r="F369" i="2"/>
  <c r="F368" i="2" s="1"/>
  <c r="F367" i="2" s="1"/>
  <c r="F366" i="2" s="1"/>
  <c r="F378" i="2"/>
  <c r="F376" i="2"/>
  <c r="F23" i="2"/>
  <c r="F22" i="2" s="1"/>
  <c r="F21" i="2" s="1"/>
  <c r="F20" i="2" s="1"/>
  <c r="G378" i="2"/>
  <c r="G376" i="2"/>
  <c r="G369" i="2"/>
  <c r="G368" i="2" s="1"/>
  <c r="G367" i="2" s="1"/>
  <c r="G366" i="2" s="1"/>
  <c r="G356" i="2"/>
  <c r="G355" i="2" s="1"/>
  <c r="G354" i="2" s="1"/>
  <c r="G353" i="2" s="1"/>
  <c r="G347" i="2" s="1"/>
  <c r="G345" i="2"/>
  <c r="G323" i="2"/>
  <c r="G322" i="2" s="1"/>
  <c r="G248" i="2"/>
  <c r="G242" i="2"/>
  <c r="G240" i="2"/>
  <c r="G238" i="2"/>
  <c r="G233" i="2"/>
  <c r="H233" i="2" s="1"/>
  <c r="G231" i="2"/>
  <c r="G223" i="2"/>
  <c r="G222" i="2" s="1"/>
  <c r="G218" i="2" s="1"/>
  <c r="G211" i="2"/>
  <c r="G213" i="2"/>
  <c r="G139" i="2"/>
  <c r="G138" i="2" s="1"/>
  <c r="G134" i="2"/>
  <c r="G133" i="2" s="1"/>
  <c r="G131" i="2"/>
  <c r="G130" i="2" s="1"/>
  <c r="G123" i="2"/>
  <c r="G122" i="2" s="1"/>
  <c r="G120" i="2"/>
  <c r="G118" i="2"/>
  <c r="G116" i="2"/>
  <c r="G114" i="2"/>
  <c r="G102" i="2"/>
  <c r="G101" i="2" s="1"/>
  <c r="G100" i="2" s="1"/>
  <c r="G94" i="2"/>
  <c r="G93" i="2" s="1"/>
  <c r="G92" i="2" s="1"/>
  <c r="G91" i="2" s="1"/>
  <c r="G79" i="2"/>
  <c r="G75" i="2"/>
  <c r="G72" i="2"/>
  <c r="G56" i="2"/>
  <c r="G50" i="2"/>
  <c r="G49" i="2" s="1"/>
  <c r="G48" i="2" s="1"/>
  <c r="G47" i="2" s="1"/>
  <c r="D40" i="5" s="1"/>
  <c r="G42" i="2"/>
  <c r="G41" i="2" s="1"/>
  <c r="G38" i="2"/>
  <c r="G32" i="2"/>
  <c r="G31" i="2" s="1"/>
  <c r="G30" i="2" s="1"/>
  <c r="G29" i="2" s="1"/>
  <c r="G28" i="2" s="1"/>
  <c r="G23" i="2"/>
  <c r="G22" i="2" s="1"/>
  <c r="G21" i="2" s="1"/>
  <c r="G20" i="2" s="1"/>
  <c r="E533" i="5"/>
  <c r="E532" i="5" s="1"/>
  <c r="E531" i="5" s="1"/>
  <c r="D533" i="5"/>
  <c r="D532" i="5" s="1"/>
  <c r="D531" i="5" s="1"/>
  <c r="C533" i="5"/>
  <c r="C532" i="5" s="1"/>
  <c r="C531" i="5" s="1"/>
  <c r="E530" i="5"/>
  <c r="E529" i="5" s="1"/>
  <c r="E528" i="5" s="1"/>
  <c r="E527" i="5" s="1"/>
  <c r="E526" i="5" s="1"/>
  <c r="D530" i="5"/>
  <c r="D529" i="5" s="1"/>
  <c r="D528" i="5" s="1"/>
  <c r="D527" i="5" s="1"/>
  <c r="D526" i="5" s="1"/>
  <c r="C530" i="5"/>
  <c r="C529" i="5" s="1"/>
  <c r="C528" i="5" s="1"/>
  <c r="C527" i="5" s="1"/>
  <c r="C526" i="5" s="1"/>
  <c r="D523" i="5"/>
  <c r="D522" i="5" s="1"/>
  <c r="D521" i="5" s="1"/>
  <c r="D520" i="5" s="1"/>
  <c r="D519" i="5" s="1"/>
  <c r="C523" i="5"/>
  <c r="C522" i="5" s="1"/>
  <c r="C521" i="5" s="1"/>
  <c r="C520" i="5" s="1"/>
  <c r="C519" i="5" s="1"/>
  <c r="D516" i="5"/>
  <c r="C516" i="5"/>
  <c r="D515" i="5"/>
  <c r="C515" i="5"/>
  <c r="D514" i="5"/>
  <c r="C514" i="5"/>
  <c r="D513" i="5"/>
  <c r="C513" i="5"/>
  <c r="D509" i="5"/>
  <c r="D508" i="5" s="1"/>
  <c r="D507" i="5" s="1"/>
  <c r="C509" i="5"/>
  <c r="C508" i="5" s="1"/>
  <c r="C507" i="5" s="1"/>
  <c r="D506" i="5"/>
  <c r="C506" i="5"/>
  <c r="D505" i="5"/>
  <c r="C505" i="5"/>
  <c r="D504" i="5"/>
  <c r="C504" i="5"/>
  <c r="D501" i="5"/>
  <c r="D500" i="5" s="1"/>
  <c r="C501" i="5"/>
  <c r="C500" i="5" s="1"/>
  <c r="D499" i="5"/>
  <c r="C499" i="5"/>
  <c r="D498" i="5"/>
  <c r="C498" i="5"/>
  <c r="D490" i="5"/>
  <c r="D489" i="5" s="1"/>
  <c r="D488" i="5" s="1"/>
  <c r="D487" i="5" s="1"/>
  <c r="D486" i="5" s="1"/>
  <c r="C490" i="5"/>
  <c r="C489" i="5" s="1"/>
  <c r="C488" i="5" s="1"/>
  <c r="C487" i="5" s="1"/>
  <c r="C486" i="5" s="1"/>
  <c r="D485" i="5"/>
  <c r="C485" i="5"/>
  <c r="D484" i="5"/>
  <c r="C484" i="5"/>
  <c r="D478" i="5"/>
  <c r="D477" i="5" s="1"/>
  <c r="D476" i="5" s="1"/>
  <c r="D475" i="5" s="1"/>
  <c r="C478" i="5"/>
  <c r="C477" i="5" s="1"/>
  <c r="C476" i="5" s="1"/>
  <c r="C475" i="5" s="1"/>
  <c r="D474" i="5"/>
  <c r="D473" i="5" s="1"/>
  <c r="D472" i="5" s="1"/>
  <c r="D471" i="5" s="1"/>
  <c r="C474" i="5"/>
  <c r="C473" i="5" s="1"/>
  <c r="C472" i="5" s="1"/>
  <c r="C471" i="5" s="1"/>
  <c r="D469" i="5"/>
  <c r="D468" i="5" s="1"/>
  <c r="C469" i="5"/>
  <c r="C468" i="5" s="1"/>
  <c r="D467" i="5"/>
  <c r="D466" i="5" s="1"/>
  <c r="C467" i="5"/>
  <c r="C466" i="5" s="1"/>
  <c r="D462" i="5"/>
  <c r="D461" i="5" s="1"/>
  <c r="D460" i="5" s="1"/>
  <c r="D459" i="5" s="1"/>
  <c r="D458" i="5" s="1"/>
  <c r="C462" i="5"/>
  <c r="C461" i="5" s="1"/>
  <c r="C460" i="5" s="1"/>
  <c r="C459" i="5" s="1"/>
  <c r="C458" i="5" s="1"/>
  <c r="D457" i="5"/>
  <c r="C457" i="5"/>
  <c r="C456" i="5" s="1"/>
  <c r="C455" i="5" s="1"/>
  <c r="C454" i="5" s="1"/>
  <c r="D453" i="5"/>
  <c r="C453" i="5"/>
  <c r="C452" i="5" s="1"/>
  <c r="C451" i="5" s="1"/>
  <c r="C450" i="5" s="1"/>
  <c r="D446" i="5"/>
  <c r="D445" i="5" s="1"/>
  <c r="D444" i="5" s="1"/>
  <c r="D443" i="5" s="1"/>
  <c r="C446" i="5"/>
  <c r="C445" i="5" s="1"/>
  <c r="C444" i="5" s="1"/>
  <c r="C443" i="5" s="1"/>
  <c r="D440" i="5"/>
  <c r="C440" i="5"/>
  <c r="D439" i="5"/>
  <c r="C439" i="5"/>
  <c r="D438" i="5"/>
  <c r="C438" i="5"/>
  <c r="D433" i="5"/>
  <c r="D432" i="5" s="1"/>
  <c r="D431" i="5" s="1"/>
  <c r="C433" i="5"/>
  <c r="C432" i="5" s="1"/>
  <c r="C431" i="5" s="1"/>
  <c r="D430" i="5"/>
  <c r="D429" i="5" s="1"/>
  <c r="C430" i="5"/>
  <c r="C429" i="5" s="1"/>
  <c r="D428" i="5"/>
  <c r="C428" i="5"/>
  <c r="D427" i="5"/>
  <c r="C427" i="5"/>
  <c r="D426" i="5"/>
  <c r="C426" i="5"/>
  <c r="D419" i="5"/>
  <c r="C419" i="5"/>
  <c r="D418" i="5"/>
  <c r="C418" i="5"/>
  <c r="D416" i="5"/>
  <c r="C416" i="5"/>
  <c r="D415" i="5"/>
  <c r="C415" i="5"/>
  <c r="D414" i="5"/>
  <c r="C414" i="5"/>
  <c r="D408" i="5"/>
  <c r="D407" i="5" s="1"/>
  <c r="D406" i="5" s="1"/>
  <c r="C408" i="5"/>
  <c r="C407" i="5" s="1"/>
  <c r="C406" i="5" s="1"/>
  <c r="D405" i="5"/>
  <c r="D404" i="5" s="1"/>
  <c r="D403" i="5" s="1"/>
  <c r="C405" i="5"/>
  <c r="C404" i="5" s="1"/>
  <c r="C403" i="5" s="1"/>
  <c r="D402" i="5"/>
  <c r="D401" i="5" s="1"/>
  <c r="D400" i="5" s="1"/>
  <c r="C402" i="5"/>
  <c r="C401" i="5" s="1"/>
  <c r="C400" i="5" s="1"/>
  <c r="D399" i="5"/>
  <c r="D398" i="5" s="1"/>
  <c r="D397" i="5" s="1"/>
  <c r="C399" i="5"/>
  <c r="C398" i="5" s="1"/>
  <c r="C397" i="5" s="1"/>
  <c r="D396" i="5"/>
  <c r="D395" i="5" s="1"/>
  <c r="C396" i="5"/>
  <c r="C395" i="5" s="1"/>
  <c r="D394" i="5"/>
  <c r="D393" i="5" s="1"/>
  <c r="C394" i="5"/>
  <c r="C393" i="5" s="1"/>
  <c r="D391" i="5"/>
  <c r="D390" i="5" s="1"/>
  <c r="D389" i="5" s="1"/>
  <c r="C391" i="5"/>
  <c r="C390" i="5" s="1"/>
  <c r="C389" i="5" s="1"/>
  <c r="D386" i="5"/>
  <c r="D385" i="5" s="1"/>
  <c r="C386" i="5"/>
  <c r="C385" i="5" s="1"/>
  <c r="D384" i="5"/>
  <c r="D383" i="5" s="1"/>
  <c r="C384" i="5"/>
  <c r="C383" i="5" s="1"/>
  <c r="D378" i="5"/>
  <c r="D377" i="5" s="1"/>
  <c r="D376" i="5" s="1"/>
  <c r="D375" i="5" s="1"/>
  <c r="C378" i="5"/>
  <c r="C377" i="5" s="1"/>
  <c r="C376" i="5" s="1"/>
  <c r="C375" i="5" s="1"/>
  <c r="D374" i="5"/>
  <c r="D373" i="5" s="1"/>
  <c r="D372" i="5" s="1"/>
  <c r="D371" i="5" s="1"/>
  <c r="C374" i="5"/>
  <c r="C373" i="5" s="1"/>
  <c r="C372" i="5" s="1"/>
  <c r="C371" i="5" s="1"/>
  <c r="D368" i="5"/>
  <c r="D367" i="5" s="1"/>
  <c r="D366" i="5" s="1"/>
  <c r="D365" i="5" s="1"/>
  <c r="D364" i="5" s="1"/>
  <c r="C368" i="5"/>
  <c r="C367" i="5" s="1"/>
  <c r="C366" i="5" s="1"/>
  <c r="C365" i="5" s="1"/>
  <c r="C364" i="5" s="1"/>
  <c r="D363" i="5"/>
  <c r="D362" i="5" s="1"/>
  <c r="D361" i="5" s="1"/>
  <c r="D360" i="5" s="1"/>
  <c r="D359" i="5" s="1"/>
  <c r="C363" i="5"/>
  <c r="C362" i="5" s="1"/>
  <c r="C361" i="5" s="1"/>
  <c r="C360" i="5" s="1"/>
  <c r="C359" i="5" s="1"/>
  <c r="D357" i="5"/>
  <c r="D356" i="5" s="1"/>
  <c r="D355" i="5" s="1"/>
  <c r="D354" i="5" s="1"/>
  <c r="C357" i="5"/>
  <c r="C356" i="5" s="1"/>
  <c r="C355" i="5" s="1"/>
  <c r="C354" i="5" s="1"/>
  <c r="D353" i="5"/>
  <c r="D352" i="5" s="1"/>
  <c r="D351" i="5" s="1"/>
  <c r="D350" i="5" s="1"/>
  <c r="C353" i="5"/>
  <c r="C352" i="5" s="1"/>
  <c r="C351" i="5" s="1"/>
  <c r="C350" i="5" s="1"/>
  <c r="D348" i="5"/>
  <c r="D347" i="5" s="1"/>
  <c r="C348" i="5"/>
  <c r="C347" i="5" s="1"/>
  <c r="D346" i="5"/>
  <c r="D345" i="5" s="1"/>
  <c r="C346" i="5"/>
  <c r="C345" i="5" s="1"/>
  <c r="D343" i="5"/>
  <c r="D342" i="5" s="1"/>
  <c r="C343" i="5"/>
  <c r="C342" i="5" s="1"/>
  <c r="D341" i="5"/>
  <c r="D340" i="5" s="1"/>
  <c r="C341" i="5"/>
  <c r="C340" i="5" s="1"/>
  <c r="D339" i="5"/>
  <c r="D338" i="5" s="1"/>
  <c r="C339" i="5"/>
  <c r="C338" i="5" s="1"/>
  <c r="D337" i="5"/>
  <c r="D336" i="5" s="1"/>
  <c r="C337" i="5"/>
  <c r="C336" i="5" s="1"/>
  <c r="D331" i="5"/>
  <c r="D330" i="5" s="1"/>
  <c r="C331" i="5"/>
  <c r="C330" i="5" s="1"/>
  <c r="D329" i="5"/>
  <c r="D328" i="5" s="1"/>
  <c r="C329" i="5"/>
  <c r="C328" i="5" s="1"/>
  <c r="D327" i="5"/>
  <c r="D326" i="5" s="1"/>
  <c r="C327" i="5"/>
  <c r="C326" i="5" s="1"/>
  <c r="D325" i="5"/>
  <c r="D324" i="5" s="1"/>
  <c r="C325" i="5"/>
  <c r="C324" i="5" s="1"/>
  <c r="D316" i="5"/>
  <c r="D315" i="5" s="1"/>
  <c r="D314" i="5" s="1"/>
  <c r="D313" i="5" s="1"/>
  <c r="D312" i="5" s="1"/>
  <c r="D310" i="5"/>
  <c r="D309" i="5" s="1"/>
  <c r="D308" i="5" s="1"/>
  <c r="C310" i="5"/>
  <c r="C309" i="5" s="1"/>
  <c r="C308" i="5" s="1"/>
  <c r="D307" i="5"/>
  <c r="D306" i="5" s="1"/>
  <c r="D305" i="5" s="1"/>
  <c r="D302" i="5"/>
  <c r="D301" i="5" s="1"/>
  <c r="C302" i="5"/>
  <c r="C301" i="5" s="1"/>
  <c r="D300" i="5"/>
  <c r="D299" i="5" s="1"/>
  <c r="C300" i="5"/>
  <c r="C299" i="5" s="1"/>
  <c r="D298" i="5"/>
  <c r="D297" i="5" s="1"/>
  <c r="C298" i="5"/>
  <c r="C297" i="5" s="1"/>
  <c r="D295" i="5"/>
  <c r="D294" i="5" s="1"/>
  <c r="D293" i="5"/>
  <c r="D292" i="5" s="1"/>
  <c r="C293" i="5"/>
  <c r="C292" i="5" s="1"/>
  <c r="D291" i="5"/>
  <c r="D290" i="5" s="1"/>
  <c r="C291" i="5"/>
  <c r="C290" i="5" s="1"/>
  <c r="D289" i="5"/>
  <c r="D288" i="5" s="1"/>
  <c r="C289" i="5"/>
  <c r="C288" i="5" s="1"/>
  <c r="D287" i="5"/>
  <c r="D286" i="5" s="1"/>
  <c r="C287" i="5"/>
  <c r="C286" i="5" s="1"/>
  <c r="D285" i="5"/>
  <c r="D284" i="5" s="1"/>
  <c r="C285" i="5"/>
  <c r="C284" i="5" s="1"/>
  <c r="D282" i="5"/>
  <c r="D281" i="5" s="1"/>
  <c r="C282" i="5"/>
  <c r="C281" i="5" s="1"/>
  <c r="D280" i="5"/>
  <c r="D279" i="5" s="1"/>
  <c r="C280" i="5"/>
  <c r="C279" i="5" s="1"/>
  <c r="D278" i="5"/>
  <c r="D277" i="5" s="1"/>
  <c r="C278" i="5"/>
  <c r="C277" i="5" s="1"/>
  <c r="D276" i="5"/>
  <c r="D275" i="5" s="1"/>
  <c r="C276" i="5"/>
  <c r="C275" i="5" s="1"/>
  <c r="D270" i="5"/>
  <c r="D269" i="5" s="1"/>
  <c r="D268" i="5" s="1"/>
  <c r="D267" i="5"/>
  <c r="D266" i="5" s="1"/>
  <c r="C267" i="5"/>
  <c r="C266" i="5" s="1"/>
  <c r="D265" i="5"/>
  <c r="D264" i="5" s="1"/>
  <c r="C265" i="5"/>
  <c r="C264" i="5" s="1"/>
  <c r="D263" i="5"/>
  <c r="D262" i="5" s="1"/>
  <c r="C263" i="5"/>
  <c r="C262" i="5" s="1"/>
  <c r="D261" i="5"/>
  <c r="D260" i="5" s="1"/>
  <c r="C261" i="5"/>
  <c r="C260" i="5" s="1"/>
  <c r="D258" i="5"/>
  <c r="C258" i="5"/>
  <c r="C257" i="5" s="1"/>
  <c r="D256" i="5"/>
  <c r="D255" i="5" s="1"/>
  <c r="C256" i="5"/>
  <c r="C255" i="5" s="1"/>
  <c r="D250" i="5"/>
  <c r="D249" i="5" s="1"/>
  <c r="C250" i="5"/>
  <c r="C249" i="5" s="1"/>
  <c r="D248" i="5"/>
  <c r="D247" i="5" s="1"/>
  <c r="C248" i="5"/>
  <c r="C247" i="5" s="1"/>
  <c r="D246" i="5"/>
  <c r="D245" i="5" s="1"/>
  <c r="C246" i="5"/>
  <c r="C245" i="5" s="1"/>
  <c r="D241" i="5"/>
  <c r="D240" i="5" s="1"/>
  <c r="C241" i="5"/>
  <c r="C240" i="5" s="1"/>
  <c r="D239" i="5"/>
  <c r="D238" i="5" s="1"/>
  <c r="C239" i="5"/>
  <c r="C238" i="5" s="1"/>
  <c r="D232" i="5"/>
  <c r="D231" i="5" s="1"/>
  <c r="C232" i="5"/>
  <c r="C231" i="5" s="1"/>
  <c r="D230" i="5"/>
  <c r="D229" i="5" s="1"/>
  <c r="C230" i="5"/>
  <c r="C229" i="5" s="1"/>
  <c r="D225" i="5"/>
  <c r="D224" i="5" s="1"/>
  <c r="C225" i="5"/>
  <c r="C224" i="5" s="1"/>
  <c r="D223" i="5"/>
  <c r="D222" i="5" s="1"/>
  <c r="C223" i="5"/>
  <c r="C222" i="5" s="1"/>
  <c r="D217" i="5"/>
  <c r="D216" i="5" s="1"/>
  <c r="D215" i="5" s="1"/>
  <c r="D214" i="5" s="1"/>
  <c r="C217" i="5"/>
  <c r="C216" i="5" s="1"/>
  <c r="C215" i="5" s="1"/>
  <c r="C214" i="5" s="1"/>
  <c r="D213" i="5"/>
  <c r="D212" i="5" s="1"/>
  <c r="D211" i="5" s="1"/>
  <c r="C213" i="5"/>
  <c r="C212" i="5" s="1"/>
  <c r="C211" i="5" s="1"/>
  <c r="D210" i="5"/>
  <c r="D209" i="5" s="1"/>
  <c r="C210" i="5"/>
  <c r="C209" i="5" s="1"/>
  <c r="D208" i="5"/>
  <c r="D207" i="5" s="1"/>
  <c r="C208" i="5"/>
  <c r="C207" i="5" s="1"/>
  <c r="D204" i="5"/>
  <c r="D203" i="5" s="1"/>
  <c r="D202" i="5" s="1"/>
  <c r="C204" i="5"/>
  <c r="C203" i="5" s="1"/>
  <c r="C202" i="5" s="1"/>
  <c r="D201" i="5"/>
  <c r="D200" i="5" s="1"/>
  <c r="C201" i="5"/>
  <c r="C199" i="5" s="1"/>
  <c r="D198" i="5"/>
  <c r="D197" i="5" s="1"/>
  <c r="C198" i="5"/>
  <c r="C197" i="5" s="1"/>
  <c r="C196" i="5"/>
  <c r="C195" i="5" s="1"/>
  <c r="D194" i="5"/>
  <c r="D193" i="5" s="1"/>
  <c r="C194" i="5"/>
  <c r="C193" i="5" s="1"/>
  <c r="D192" i="5"/>
  <c r="D191" i="5" s="1"/>
  <c r="C192" i="5"/>
  <c r="C191" i="5" s="1"/>
  <c r="D186" i="5"/>
  <c r="C186" i="5"/>
  <c r="C185" i="5" s="1"/>
  <c r="C184" i="5" s="1"/>
  <c r="C183" i="5" s="1"/>
  <c r="C182" i="5" s="1"/>
  <c r="D179" i="5"/>
  <c r="D178" i="5" s="1"/>
  <c r="D177" i="5" s="1"/>
  <c r="D176" i="5" s="1"/>
  <c r="D175" i="5" s="1"/>
  <c r="C179" i="5"/>
  <c r="C178" i="5" s="1"/>
  <c r="C177" i="5" s="1"/>
  <c r="C176" i="5" s="1"/>
  <c r="C175" i="5" s="1"/>
  <c r="D174" i="5"/>
  <c r="D173" i="5" s="1"/>
  <c r="D172" i="5" s="1"/>
  <c r="C174" i="5"/>
  <c r="C173" i="5" s="1"/>
  <c r="C172" i="5" s="1"/>
  <c r="D171" i="5"/>
  <c r="D170" i="5" s="1"/>
  <c r="D169" i="5" s="1"/>
  <c r="C171" i="5"/>
  <c r="C170" i="5" s="1"/>
  <c r="C169" i="5" s="1"/>
  <c r="D164" i="5"/>
  <c r="D163" i="5" s="1"/>
  <c r="D162" i="5" s="1"/>
  <c r="C164" i="5"/>
  <c r="C163" i="5" s="1"/>
  <c r="C162" i="5" s="1"/>
  <c r="D161" i="5"/>
  <c r="D160" i="5" s="1"/>
  <c r="C161" i="5"/>
  <c r="C160" i="5" s="1"/>
  <c r="D159" i="5"/>
  <c r="D158" i="5" s="1"/>
  <c r="C159" i="5"/>
  <c r="C158" i="5" s="1"/>
  <c r="D157" i="5"/>
  <c r="D156" i="5" s="1"/>
  <c r="C157" i="5"/>
  <c r="C156" i="5" s="1"/>
  <c r="D155" i="5"/>
  <c r="D154" i="5" s="1"/>
  <c r="C155" i="5"/>
  <c r="C154" i="5" s="1"/>
  <c r="D153" i="5"/>
  <c r="D152" i="5" s="1"/>
  <c r="C153" i="5"/>
  <c r="C152" i="5" s="1"/>
  <c r="D149" i="5"/>
  <c r="D148" i="5" s="1"/>
  <c r="D147" i="5" s="1"/>
  <c r="D146" i="5" s="1"/>
  <c r="C149" i="5"/>
  <c r="C148" i="5" s="1"/>
  <c r="C147" i="5" s="1"/>
  <c r="C146" i="5" s="1"/>
  <c r="D143" i="5"/>
  <c r="C143" i="5"/>
  <c r="D142" i="5"/>
  <c r="C142" i="5"/>
  <c r="D137" i="5"/>
  <c r="C137" i="5"/>
  <c r="D136" i="5"/>
  <c r="C136" i="5"/>
  <c r="D129" i="5"/>
  <c r="C129" i="5"/>
  <c r="D128" i="5"/>
  <c r="C128" i="5"/>
  <c r="D127" i="5"/>
  <c r="C127" i="5"/>
  <c r="D123" i="5"/>
  <c r="D122" i="5" s="1"/>
  <c r="D121" i="5" s="1"/>
  <c r="C123" i="5"/>
  <c r="C122" i="5" s="1"/>
  <c r="C121" i="5" s="1"/>
  <c r="D120" i="5"/>
  <c r="D119" i="5" s="1"/>
  <c r="D118" i="5" s="1"/>
  <c r="C120" i="5"/>
  <c r="C119" i="5" s="1"/>
  <c r="C118" i="5" s="1"/>
  <c r="D116" i="5"/>
  <c r="D115" i="5" s="1"/>
  <c r="D114" i="5" s="1"/>
  <c r="C116" i="5"/>
  <c r="C115" i="5" s="1"/>
  <c r="C114" i="5" s="1"/>
  <c r="D113" i="5"/>
  <c r="D112" i="5" s="1"/>
  <c r="D111" i="5" s="1"/>
  <c r="C113" i="5"/>
  <c r="C112" i="5" s="1"/>
  <c r="C111" i="5" s="1"/>
  <c r="D109" i="5"/>
  <c r="D108" i="5" s="1"/>
  <c r="D107" i="5" s="1"/>
  <c r="C109" i="5"/>
  <c r="C108" i="5" s="1"/>
  <c r="C107" i="5" s="1"/>
  <c r="D106" i="5"/>
  <c r="D105" i="5" s="1"/>
  <c r="D104" i="5" s="1"/>
  <c r="C106" i="5"/>
  <c r="C105" i="5" s="1"/>
  <c r="C104" i="5" s="1"/>
  <c r="D101" i="5"/>
  <c r="D100" i="5" s="1"/>
  <c r="D99" i="5" s="1"/>
  <c r="C101" i="5"/>
  <c r="C100" i="5" s="1"/>
  <c r="C99" i="5" s="1"/>
  <c r="D98" i="5"/>
  <c r="D97" i="5" s="1"/>
  <c r="D96" i="5" s="1"/>
  <c r="C98" i="5"/>
  <c r="C97" i="5" s="1"/>
  <c r="C96" i="5" s="1"/>
  <c r="D93" i="5"/>
  <c r="D92" i="5" s="1"/>
  <c r="C93" i="5"/>
  <c r="C92" i="5" s="1"/>
  <c r="D91" i="5"/>
  <c r="D90" i="5" s="1"/>
  <c r="C91" i="5"/>
  <c r="C90" i="5" s="1"/>
  <c r="D87" i="5"/>
  <c r="C87" i="5"/>
  <c r="D86" i="5"/>
  <c r="C86" i="5"/>
  <c r="D84" i="5"/>
  <c r="D83" i="5" s="1"/>
  <c r="C84" i="5"/>
  <c r="C83" i="5" s="1"/>
  <c r="D82" i="5"/>
  <c r="C82" i="5"/>
  <c r="D81" i="5"/>
  <c r="C81" i="5"/>
  <c r="D76" i="5"/>
  <c r="D75" i="5" s="1"/>
  <c r="D74" i="5" s="1"/>
  <c r="D73" i="5" s="1"/>
  <c r="C76" i="5"/>
  <c r="C75" i="5" s="1"/>
  <c r="C74" i="5" s="1"/>
  <c r="C73" i="5" s="1"/>
  <c r="D72" i="5"/>
  <c r="D71" i="5" s="1"/>
  <c r="C72" i="5"/>
  <c r="C71" i="5" s="1"/>
  <c r="D70" i="5"/>
  <c r="D69" i="5" s="1"/>
  <c r="C70" i="5"/>
  <c r="C69" i="5" s="1"/>
  <c r="D68" i="5"/>
  <c r="D67" i="5" s="1"/>
  <c r="C68" i="5"/>
  <c r="C67" i="5" s="1"/>
  <c r="D65" i="5"/>
  <c r="D64" i="5" s="1"/>
  <c r="D63" i="5" s="1"/>
  <c r="C65" i="5"/>
  <c r="C64" i="5" s="1"/>
  <c r="C63" i="5" s="1"/>
  <c r="D59" i="5"/>
  <c r="D58" i="5" s="1"/>
  <c r="D57" i="5" s="1"/>
  <c r="D56" i="5" s="1"/>
  <c r="C59" i="5"/>
  <c r="C58" i="5" s="1"/>
  <c r="C57" i="5" s="1"/>
  <c r="C56" i="5" s="1"/>
  <c r="D54" i="5"/>
  <c r="D53" i="5" s="1"/>
  <c r="C54" i="5"/>
  <c r="C53" i="5" s="1"/>
  <c r="D52" i="5"/>
  <c r="C52" i="5"/>
  <c r="D51" i="5"/>
  <c r="C51" i="5"/>
  <c r="D50" i="5"/>
  <c r="C50" i="5"/>
  <c r="D44" i="5"/>
  <c r="D43" i="5" s="1"/>
  <c r="D42" i="5" s="1"/>
  <c r="D41" i="5" s="1"/>
  <c r="C44" i="5"/>
  <c r="C43" i="5" s="1"/>
  <c r="C42" i="5" s="1"/>
  <c r="C41" i="5" s="1"/>
  <c r="D39" i="5"/>
  <c r="D38" i="5"/>
  <c r="C38" i="5"/>
  <c r="D37" i="5"/>
  <c r="C37" i="5"/>
  <c r="D36" i="5"/>
  <c r="C36" i="5"/>
  <c r="D32" i="5"/>
  <c r="C32" i="5"/>
  <c r="D31" i="5"/>
  <c r="C31" i="5"/>
  <c r="D25" i="5"/>
  <c r="D24" i="5" s="1"/>
  <c r="D23" i="5" s="1"/>
  <c r="D22" i="5" s="1"/>
  <c r="D21" i="5" s="1"/>
  <c r="C25" i="5"/>
  <c r="C24" i="5" s="1"/>
  <c r="C23" i="5" s="1"/>
  <c r="C22" i="5" s="1"/>
  <c r="C21" i="5" s="1"/>
  <c r="D185" i="5" l="1"/>
  <c r="E186" i="5"/>
  <c r="D257" i="5"/>
  <c r="E257" i="5" s="1"/>
  <c r="E258" i="5"/>
  <c r="D456" i="5"/>
  <c r="E457" i="5"/>
  <c r="G516" i="2"/>
  <c r="H517" i="2"/>
  <c r="G512" i="2"/>
  <c r="H513" i="2"/>
  <c r="D452" i="5"/>
  <c r="E453" i="5"/>
  <c r="G237" i="2"/>
  <c r="G210" i="2"/>
  <c r="F113" i="2"/>
  <c r="F210" i="2"/>
  <c r="G113" i="2"/>
  <c r="G112" i="2" s="1"/>
  <c r="G630" i="2"/>
  <c r="F344" i="2"/>
  <c r="F343" i="2" s="1"/>
  <c r="F342" i="2" s="1"/>
  <c r="F341" i="2" s="1"/>
  <c r="C442" i="5" s="1"/>
  <c r="G344" i="2"/>
  <c r="G343" i="2" s="1"/>
  <c r="G342" i="2" s="1"/>
  <c r="G341" i="2" s="1"/>
  <c r="D442" i="5" s="1"/>
  <c r="F630" i="2"/>
  <c r="G108" i="2"/>
  <c r="F108" i="2"/>
  <c r="G399" i="2"/>
  <c r="G398" i="2" s="1"/>
  <c r="G397" i="2" s="1"/>
  <c r="G396" i="2" s="1"/>
  <c r="G601" i="2"/>
  <c r="F601" i="2"/>
  <c r="G590" i="2"/>
  <c r="F590" i="2"/>
  <c r="G554" i="2"/>
  <c r="G553" i="2" s="1"/>
  <c r="F554" i="2"/>
  <c r="F553" i="2" s="1"/>
  <c r="F156" i="2"/>
  <c r="F155" i="2" s="1"/>
  <c r="F154" i="2" s="1"/>
  <c r="F153" i="2" s="1"/>
  <c r="G230" i="2"/>
  <c r="H230" i="2" s="1"/>
  <c r="F209" i="2"/>
  <c r="F208" i="2" s="1"/>
  <c r="G209" i="2"/>
  <c r="G208" i="2" s="1"/>
  <c r="F230" i="2"/>
  <c r="G156" i="2"/>
  <c r="F37" i="2"/>
  <c r="F36" i="2" s="1"/>
  <c r="F35" i="2" s="1"/>
  <c r="F34" i="2" s="1"/>
  <c r="C26" i="5" s="1"/>
  <c r="G37" i="2"/>
  <c r="G36" i="2" s="1"/>
  <c r="G35" i="2" s="1"/>
  <c r="G34" i="2" s="1"/>
  <c r="D26" i="5" s="1"/>
  <c r="G164" i="2"/>
  <c r="F164" i="2"/>
  <c r="F528" i="2"/>
  <c r="F527" i="2" s="1"/>
  <c r="F526" i="2" s="1"/>
  <c r="G528" i="2"/>
  <c r="G527" i="2" s="1"/>
  <c r="G269" i="2"/>
  <c r="F217" i="2"/>
  <c r="G217" i="2"/>
  <c r="G321" i="2"/>
  <c r="G320" i="2" s="1"/>
  <c r="G645" i="2"/>
  <c r="F645" i="2"/>
  <c r="G184" i="2"/>
  <c r="F493" i="2"/>
  <c r="F492" i="2" s="1"/>
  <c r="G493" i="2"/>
  <c r="F202" i="2"/>
  <c r="F201" i="2" s="1"/>
  <c r="F200" i="2" s="1"/>
  <c r="C218" i="5" s="1"/>
  <c r="G202" i="2"/>
  <c r="G201" i="2" s="1"/>
  <c r="G200" i="2" s="1"/>
  <c r="D218" i="5" s="1"/>
  <c r="G137" i="2"/>
  <c r="G136" i="2" s="1"/>
  <c r="F137" i="2"/>
  <c r="F136" i="2" s="1"/>
  <c r="G55" i="2"/>
  <c r="G54" i="2" s="1"/>
  <c r="G53" i="2" s="1"/>
  <c r="D55" i="5" s="1"/>
  <c r="F55" i="2"/>
  <c r="F54" i="2" s="1"/>
  <c r="F53" i="2" s="1"/>
  <c r="C55" i="5" s="1"/>
  <c r="F467" i="2"/>
  <c r="F466" i="2" s="1"/>
  <c r="F465" i="2" s="1"/>
  <c r="F464" i="2" s="1"/>
  <c r="G467" i="2"/>
  <c r="G466" i="2" s="1"/>
  <c r="G465" i="2" s="1"/>
  <c r="G464" i="2" s="1"/>
  <c r="F323" i="2"/>
  <c r="F322" i="2" s="1"/>
  <c r="C39" i="5"/>
  <c r="C35" i="5" s="1"/>
  <c r="C34" i="5" s="1"/>
  <c r="C33" i="5" s="1"/>
  <c r="C316" i="5"/>
  <c r="C315" i="5" s="1"/>
  <c r="C314" i="5" s="1"/>
  <c r="C313" i="5" s="1"/>
  <c r="C312" i="5" s="1"/>
  <c r="D196" i="5"/>
  <c r="D195" i="5" s="1"/>
  <c r="D190" i="5" s="1"/>
  <c r="F240" i="2"/>
  <c r="F237" i="2" s="1"/>
  <c r="C307" i="5"/>
  <c r="C306" i="5" s="1"/>
  <c r="C305" i="5" s="1"/>
  <c r="C304" i="5" s="1"/>
  <c r="C303" i="5" s="1"/>
  <c r="G375" i="2"/>
  <c r="C492" i="5"/>
  <c r="D492" i="5"/>
  <c r="F446" i="2"/>
  <c r="G190" i="2"/>
  <c r="G189" i="2" s="1"/>
  <c r="F425" i="2"/>
  <c r="C206" i="5"/>
  <c r="C205" i="5" s="1"/>
  <c r="D254" i="5"/>
  <c r="E254" i="5" s="1"/>
  <c r="G569" i="2"/>
  <c r="G565" i="2" s="1"/>
  <c r="G564" i="2" s="1"/>
  <c r="G563" i="2" s="1"/>
  <c r="D379" i="5" s="1"/>
  <c r="F569" i="2"/>
  <c r="F565" i="2" s="1"/>
  <c r="F564" i="2" s="1"/>
  <c r="F563" i="2" s="1"/>
  <c r="C379" i="5" s="1"/>
  <c r="F442" i="2"/>
  <c r="G129" i="2"/>
  <c r="G128" i="2" s="1"/>
  <c r="F129" i="2"/>
  <c r="F128" i="2" s="1"/>
  <c r="G78" i="2"/>
  <c r="G77" i="2" s="1"/>
  <c r="F71" i="2"/>
  <c r="F70" i="2" s="1"/>
  <c r="F78" i="2"/>
  <c r="F77" i="2" s="1"/>
  <c r="G483" i="2"/>
  <c r="G482" i="2" s="1"/>
  <c r="D369" i="5" s="1"/>
  <c r="G71" i="2"/>
  <c r="G70" i="2" s="1"/>
  <c r="F375" i="2"/>
  <c r="C344" i="5"/>
  <c r="D425" i="5"/>
  <c r="D424" i="5" s="1"/>
  <c r="D423" i="5" s="1"/>
  <c r="D422" i="5" s="1"/>
  <c r="D483" i="5"/>
  <c r="D482" i="5" s="1"/>
  <c r="D481" i="5" s="1"/>
  <c r="D480" i="5" s="1"/>
  <c r="G61" i="2"/>
  <c r="G60" i="2" s="1"/>
  <c r="F190" i="2"/>
  <c r="F189" i="2" s="1"/>
  <c r="F409" i="2"/>
  <c r="F399" i="2" s="1"/>
  <c r="C465" i="5"/>
  <c r="C464" i="5" s="1"/>
  <c r="C463" i="5" s="1"/>
  <c r="G446" i="2"/>
  <c r="D135" i="5"/>
  <c r="D134" i="5" s="1"/>
  <c r="D133" i="5" s="1"/>
  <c r="D132" i="5" s="1"/>
  <c r="G262" i="2"/>
  <c r="F262" i="2"/>
  <c r="D237" i="5"/>
  <c r="D236" i="5" s="1"/>
  <c r="D235" i="5" s="1"/>
  <c r="C141" i="5"/>
  <c r="C140" i="5" s="1"/>
  <c r="C139" i="5" s="1"/>
  <c r="C138" i="5" s="1"/>
  <c r="D413" i="5"/>
  <c r="C417" i="5"/>
  <c r="F61" i="2"/>
  <c r="F60" i="2" s="1"/>
  <c r="C200" i="5"/>
  <c r="C30" i="5"/>
  <c r="C29" i="5" s="1"/>
  <c r="C28" i="5" s="1"/>
  <c r="C49" i="5"/>
  <c r="C48" i="5" s="1"/>
  <c r="C47" i="5" s="1"/>
  <c r="C95" i="5"/>
  <c r="C94" i="5" s="1"/>
  <c r="C168" i="5"/>
  <c r="C167" i="5" s="1"/>
  <c r="D199" i="5"/>
  <c r="C80" i="5"/>
  <c r="D89" i="5"/>
  <c r="D88" i="5" s="1"/>
  <c r="D221" i="5"/>
  <c r="D220" i="5" s="1"/>
  <c r="D219" i="5" s="1"/>
  <c r="D417" i="5"/>
  <c r="D85" i="5"/>
  <c r="D110" i="5"/>
  <c r="D503" i="5"/>
  <c r="D502" i="5" s="1"/>
  <c r="C103" i="5"/>
  <c r="C503" i="5"/>
  <c r="C502" i="5" s="1"/>
  <c r="F112" i="2"/>
  <c r="F184" i="2"/>
  <c r="F19" i="2"/>
  <c r="F18" i="2" s="1"/>
  <c r="C46" i="5"/>
  <c r="F510" i="2"/>
  <c r="F509" i="2" s="1"/>
  <c r="F508" i="2" s="1"/>
  <c r="C20" i="5"/>
  <c r="C131" i="5"/>
  <c r="D20" i="5"/>
  <c r="G19" i="2"/>
  <c r="G18" i="2" s="1"/>
  <c r="D46" i="5"/>
  <c r="D131" i="5"/>
  <c r="C392" i="5"/>
  <c r="C388" i="5" s="1"/>
  <c r="C387" i="5" s="1"/>
  <c r="F483" i="2"/>
  <c r="F482" i="2" s="1"/>
  <c r="C369" i="5" s="1"/>
  <c r="D80" i="5"/>
  <c r="C85" i="5"/>
  <c r="D126" i="5"/>
  <c r="D125" i="5" s="1"/>
  <c r="D124" i="5" s="1"/>
  <c r="C135" i="5"/>
  <c r="C134" i="5" s="1"/>
  <c r="C133" i="5" s="1"/>
  <c r="C132" i="5" s="1"/>
  <c r="C413" i="5"/>
  <c r="C244" i="5"/>
  <c r="C243" i="5" s="1"/>
  <c r="C242" i="5" s="1"/>
  <c r="C254" i="5"/>
  <c r="D296" i="5"/>
  <c r="D228" i="5"/>
  <c r="D227" i="5" s="1"/>
  <c r="D226" i="5" s="1"/>
  <c r="D259" i="5"/>
  <c r="D512" i="5"/>
  <c r="D511" i="5" s="1"/>
  <c r="D510" i="5" s="1"/>
  <c r="D349" i="5"/>
  <c r="C274" i="5"/>
  <c r="G442" i="2"/>
  <c r="G421" i="2" s="1"/>
  <c r="C425" i="5"/>
  <c r="C424" i="5" s="1"/>
  <c r="C423" i="5" s="1"/>
  <c r="C422" i="5" s="1"/>
  <c r="C437" i="5"/>
  <c r="C436" i="5" s="1"/>
  <c r="C435" i="5" s="1"/>
  <c r="C151" i="5"/>
  <c r="C150" i="5" s="1"/>
  <c r="C145" i="5" s="1"/>
  <c r="D283" i="5"/>
  <c r="C237" i="5"/>
  <c r="C236" i="5" s="1"/>
  <c r="C235" i="5" s="1"/>
  <c r="D335" i="5"/>
  <c r="C66" i="5"/>
  <c r="C62" i="5" s="1"/>
  <c r="C61" i="5" s="1"/>
  <c r="D95" i="5"/>
  <c r="D94" i="5" s="1"/>
  <c r="D323" i="5"/>
  <c r="D322" i="5" s="1"/>
  <c r="D321" i="5" s="1"/>
  <c r="C335" i="5"/>
  <c r="C483" i="5"/>
  <c r="C482" i="5" s="1"/>
  <c r="C481" i="5" s="1"/>
  <c r="C480" i="5" s="1"/>
  <c r="D497" i="5"/>
  <c r="D496" i="5" s="1"/>
  <c r="D392" i="5"/>
  <c r="D388" i="5" s="1"/>
  <c r="D387" i="5" s="1"/>
  <c r="C370" i="5"/>
  <c r="D151" i="5"/>
  <c r="D150" i="5" s="1"/>
  <c r="D145" i="5" s="1"/>
  <c r="D35" i="5"/>
  <c r="D34" i="5" s="1"/>
  <c r="D33" i="5" s="1"/>
  <c r="C296" i="5"/>
  <c r="C117" i="5"/>
  <c r="C190" i="5"/>
  <c r="C189" i="5" s="1"/>
  <c r="C221" i="5"/>
  <c r="C220" i="5" s="1"/>
  <c r="C219" i="5" s="1"/>
  <c r="C323" i="5"/>
  <c r="C322" i="5" s="1"/>
  <c r="C321" i="5" s="1"/>
  <c r="C259" i="5"/>
  <c r="D30" i="5"/>
  <c r="D29" i="5" s="1"/>
  <c r="D28" i="5" s="1"/>
  <c r="D304" i="5"/>
  <c r="D303" i="5" s="1"/>
  <c r="D470" i="5"/>
  <c r="D437" i="5"/>
  <c r="D436" i="5" s="1"/>
  <c r="D435" i="5" s="1"/>
  <c r="C470" i="5"/>
  <c r="C497" i="5"/>
  <c r="C496" i="5" s="1"/>
  <c r="C512" i="5"/>
  <c r="C511" i="5" s="1"/>
  <c r="C510" i="5" s="1"/>
  <c r="D66" i="5"/>
  <c r="D62" i="5" s="1"/>
  <c r="D61" i="5" s="1"/>
  <c r="C449" i="5"/>
  <c r="C349" i="5"/>
  <c r="D370" i="5"/>
  <c r="D244" i="5"/>
  <c r="D243" i="5" s="1"/>
  <c r="D242" i="5" s="1"/>
  <c r="C382" i="5"/>
  <c r="C381" i="5" s="1"/>
  <c r="C380" i="5" s="1"/>
  <c r="C228" i="5"/>
  <c r="C227" i="5" s="1"/>
  <c r="C226" i="5" s="1"/>
  <c r="D344" i="5"/>
  <c r="D274" i="5"/>
  <c r="C89" i="5"/>
  <c r="C88" i="5" s="1"/>
  <c r="D168" i="5"/>
  <c r="D167" i="5" s="1"/>
  <c r="D49" i="5"/>
  <c r="D48" i="5" s="1"/>
  <c r="D47" i="5" s="1"/>
  <c r="D141" i="5"/>
  <c r="D140" i="5" s="1"/>
  <c r="D139" i="5" s="1"/>
  <c r="D138" i="5" s="1"/>
  <c r="D382" i="5"/>
  <c r="D381" i="5" s="1"/>
  <c r="D380" i="5" s="1"/>
  <c r="C110" i="5"/>
  <c r="D117" i="5"/>
  <c r="C126" i="5"/>
  <c r="C125" i="5" s="1"/>
  <c r="C124" i="5" s="1"/>
  <c r="D206" i="5"/>
  <c r="D205" i="5" s="1"/>
  <c r="D103" i="5"/>
  <c r="D465" i="5"/>
  <c r="D464" i="5" s="1"/>
  <c r="D463" i="5" s="1"/>
  <c r="C295" i="5"/>
  <c r="C294" i="5" s="1"/>
  <c r="C283" i="5" s="1"/>
  <c r="F276" i="2"/>
  <c r="F269" i="2" s="1"/>
  <c r="G155" i="2" l="1"/>
  <c r="H156" i="2"/>
  <c r="D184" i="5"/>
  <c r="E185" i="5"/>
  <c r="G515" i="2"/>
  <c r="H515" i="2" s="1"/>
  <c r="H516" i="2"/>
  <c r="D455" i="5"/>
  <c r="E456" i="5"/>
  <c r="D451" i="5"/>
  <c r="E452" i="5"/>
  <c r="G511" i="2"/>
  <c r="H512" i="2"/>
  <c r="G99" i="2"/>
  <c r="G98" i="2" s="1"/>
  <c r="D144" i="5" s="1"/>
  <c r="F99" i="2"/>
  <c r="F98" i="2" s="1"/>
  <c r="C144" i="5" s="1"/>
  <c r="F421" i="2"/>
  <c r="G589" i="2"/>
  <c r="G588" i="2" s="1"/>
  <c r="G587" i="2" s="1"/>
  <c r="F589" i="2"/>
  <c r="F588" i="2" s="1"/>
  <c r="G492" i="2"/>
  <c r="D409" i="5" s="1"/>
  <c r="F420" i="2"/>
  <c r="F419" i="2" s="1"/>
  <c r="G127" i="2"/>
  <c r="D165" i="5" s="1"/>
  <c r="F127" i="2"/>
  <c r="C165" i="5" s="1"/>
  <c r="F229" i="2"/>
  <c r="F228" i="2" s="1"/>
  <c r="G319" i="2"/>
  <c r="D311" i="5" s="1"/>
  <c r="G261" i="2"/>
  <c r="G260" i="2" s="1"/>
  <c r="F69" i="2"/>
  <c r="G420" i="2"/>
  <c r="G419" i="2" s="1"/>
  <c r="G418" i="2" s="1"/>
  <c r="F321" i="2"/>
  <c r="F320" i="2" s="1"/>
  <c r="F261" i="2"/>
  <c r="F260" i="2" s="1"/>
  <c r="G69" i="2"/>
  <c r="G552" i="2"/>
  <c r="G551" i="2" s="1"/>
  <c r="G550" i="2" s="1"/>
  <c r="F629" i="2"/>
  <c r="F628" i="2" s="1"/>
  <c r="F617" i="2" s="1"/>
  <c r="G629" i="2"/>
  <c r="G628" i="2" s="1"/>
  <c r="G617" i="2" s="1"/>
  <c r="G207" i="2"/>
  <c r="D234" i="5" s="1"/>
  <c r="F207" i="2"/>
  <c r="C234" i="5" s="1"/>
  <c r="C181" i="5"/>
  <c r="C409" i="5"/>
  <c r="D320" i="5"/>
  <c r="F306" i="2"/>
  <c r="F305" i="2" s="1"/>
  <c r="C27" i="5"/>
  <c r="G59" i="2"/>
  <c r="F59" i="2"/>
  <c r="F359" i="2"/>
  <c r="G306" i="2"/>
  <c r="G305" i="2" s="1"/>
  <c r="G229" i="2"/>
  <c r="D253" i="5"/>
  <c r="F374" i="2"/>
  <c r="F373" i="2" s="1"/>
  <c r="F372" i="2" s="1"/>
  <c r="G374" i="2"/>
  <c r="G373" i="2" s="1"/>
  <c r="G372" i="2" s="1"/>
  <c r="G371" i="2" s="1"/>
  <c r="F163" i="2"/>
  <c r="F162" i="2" s="1"/>
  <c r="C253" i="5"/>
  <c r="C252" i="5" s="1"/>
  <c r="F398" i="2"/>
  <c r="F397" i="2" s="1"/>
  <c r="F396" i="2" s="1"/>
  <c r="F552" i="2"/>
  <c r="F551" i="2" s="1"/>
  <c r="F550" i="2" s="1"/>
  <c r="G163" i="2"/>
  <c r="G162" i="2" s="1"/>
  <c r="G359" i="2"/>
  <c r="G358" i="2" s="1"/>
  <c r="D27" i="5"/>
  <c r="C412" i="5"/>
  <c r="C411" i="5" s="1"/>
  <c r="C410" i="5" s="1"/>
  <c r="C334" i="5"/>
  <c r="C333" i="5" s="1"/>
  <c r="D412" i="5"/>
  <c r="D411" i="5" s="1"/>
  <c r="D410" i="5" s="1"/>
  <c r="C79" i="5"/>
  <c r="C78" i="5" s="1"/>
  <c r="C77" i="5" s="1"/>
  <c r="C518" i="5"/>
  <c r="C273" i="5"/>
  <c r="C272" i="5" s="1"/>
  <c r="D189" i="5"/>
  <c r="D188" i="5" s="1"/>
  <c r="C188" i="5"/>
  <c r="D495" i="5"/>
  <c r="D494" i="5" s="1"/>
  <c r="D79" i="5"/>
  <c r="D78" i="5" s="1"/>
  <c r="D77" i="5" s="1"/>
  <c r="D273" i="5"/>
  <c r="D272" i="5" s="1"/>
  <c r="C495" i="5"/>
  <c r="C494" i="5" s="1"/>
  <c r="C448" i="5"/>
  <c r="D518" i="5"/>
  <c r="G526" i="2"/>
  <c r="C102" i="5"/>
  <c r="D334" i="5"/>
  <c r="D333" i="5" s="1"/>
  <c r="D102" i="5"/>
  <c r="D183" i="5" l="1"/>
  <c r="E184" i="5"/>
  <c r="G154" i="2"/>
  <c r="H155" i="2"/>
  <c r="D252" i="5"/>
  <c r="E252" i="5" s="1"/>
  <c r="E253" i="5"/>
  <c r="G228" i="2"/>
  <c r="H229" i="2"/>
  <c r="D454" i="5"/>
  <c r="E454" i="5" s="1"/>
  <c r="E455" i="5"/>
  <c r="H511" i="2"/>
  <c r="G510" i="2"/>
  <c r="D450" i="5"/>
  <c r="E451" i="5"/>
  <c r="D130" i="5"/>
  <c r="F358" i="2"/>
  <c r="C479" i="5" s="1"/>
  <c r="C441" i="5" s="1"/>
  <c r="G395" i="2"/>
  <c r="G58" i="2"/>
  <c r="G27" i="2" s="1"/>
  <c r="F58" i="2"/>
  <c r="F27" i="2" s="1"/>
  <c r="F227" i="2"/>
  <c r="C251" i="5" s="1"/>
  <c r="F319" i="2"/>
  <c r="C311" i="5" s="1"/>
  <c r="F587" i="2"/>
  <c r="F586" i="2" s="1"/>
  <c r="F538" i="2" s="1"/>
  <c r="C493" i="5"/>
  <c r="C491" i="5" s="1"/>
  <c r="G90" i="2"/>
  <c r="F161" i="2"/>
  <c r="F146" i="2" s="1"/>
  <c r="D358" i="5"/>
  <c r="D493" i="5"/>
  <c r="D491" i="5" s="1"/>
  <c r="C320" i="5"/>
  <c r="G161" i="2"/>
  <c r="F259" i="2"/>
  <c r="C271" i="5" s="1"/>
  <c r="C130" i="5"/>
  <c r="F90" i="2"/>
  <c r="G259" i="2"/>
  <c r="F371" i="2"/>
  <c r="C525" i="5"/>
  <c r="C524" i="5" s="1"/>
  <c r="D525" i="5"/>
  <c r="D524" i="5" s="1"/>
  <c r="F418" i="2"/>
  <c r="C332" i="5" s="1"/>
  <c r="D479" i="5"/>
  <c r="G340" i="2"/>
  <c r="C358" i="5"/>
  <c r="D421" i="5"/>
  <c r="D420" i="5" s="1"/>
  <c r="G586" i="2"/>
  <c r="G538" i="2" s="1"/>
  <c r="D332" i="5"/>
  <c r="G153" i="2" l="1"/>
  <c r="H154" i="2"/>
  <c r="D182" i="5"/>
  <c r="E182" i="5" s="1"/>
  <c r="E183" i="5"/>
  <c r="G227" i="2"/>
  <c r="H228" i="2"/>
  <c r="E450" i="5"/>
  <c r="D449" i="5"/>
  <c r="E449" i="5" s="1"/>
  <c r="G509" i="2"/>
  <c r="H510" i="2"/>
  <c r="F340" i="2"/>
  <c r="C233" i="5"/>
  <c r="C421" i="5"/>
  <c r="C420" i="5" s="1"/>
  <c r="D319" i="5"/>
  <c r="C187" i="5"/>
  <c r="C166" i="5" s="1"/>
  <c r="D187" i="5"/>
  <c r="F395" i="2"/>
  <c r="F385" i="2" s="1"/>
  <c r="F206" i="2"/>
  <c r="C60" i="5"/>
  <c r="C19" i="5" s="1"/>
  <c r="D60" i="5"/>
  <c r="D19" i="5" s="1"/>
  <c r="G206" i="2"/>
  <c r="H206" i="2" s="1"/>
  <c r="C319" i="5"/>
  <c r="H153" i="2" l="1"/>
  <c r="D181" i="5"/>
  <c r="E181" i="5" s="1"/>
  <c r="D166" i="5"/>
  <c r="E166" i="5" s="1"/>
  <c r="G146" i="2"/>
  <c r="H146" i="2" s="1"/>
  <c r="D251" i="5"/>
  <c r="H227" i="2"/>
  <c r="G508" i="2"/>
  <c r="H509" i="2"/>
  <c r="D448" i="5"/>
  <c r="C18" i="5"/>
  <c r="F26" i="2"/>
  <c r="F17" i="2" s="1"/>
  <c r="G26" i="2" l="1"/>
  <c r="H26" i="2" s="1"/>
  <c r="E251" i="5"/>
  <c r="D233" i="5"/>
  <c r="E233" i="5" s="1"/>
  <c r="E448" i="5"/>
  <c r="D441" i="5"/>
  <c r="H508" i="2"/>
  <c r="G385" i="2"/>
  <c r="H385" i="2" s="1"/>
  <c r="E441" i="5" l="1"/>
  <c r="D18" i="5"/>
  <c r="E18" i="5" s="1"/>
  <c r="G17" i="2"/>
  <c r="H17" i="2" s="1"/>
</calcChain>
</file>

<file path=xl/sharedStrings.xml><?xml version="1.0" encoding="utf-8"?>
<sst xmlns="http://schemas.openxmlformats.org/spreadsheetml/2006/main" count="3647" uniqueCount="901">
  <si>
    <t>801</t>
  </si>
  <si>
    <t>0100</t>
  </si>
  <si>
    <t>0106</t>
  </si>
  <si>
    <t>9900000000</t>
  </si>
  <si>
    <t>9990000000</t>
  </si>
  <si>
    <t>9990023330</t>
  </si>
  <si>
    <t>100</t>
  </si>
  <si>
    <t>200</t>
  </si>
  <si>
    <t>800</t>
  </si>
  <si>
    <t>1301</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</si>
  <si>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</si>
  <si>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</si>
  <si>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</si>
  <si>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</si>
  <si>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</si>
  <si>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</si>
  <si>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</si>
  <si>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</si>
  <si>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</si>
  <si>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</si>
  <si>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</si>
  <si>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</si>
  <si>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</si>
  <si>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</si>
  <si>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</si>
  <si>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</si>
  <si>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</si>
  <si>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</si>
  <si>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</si>
  <si>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</si>
  <si>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</si>
  <si>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</si>
  <si>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</si>
  <si>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</si>
  <si>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</si>
  <si>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</si>
  <si>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</si>
  <si>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</si>
  <si>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</si>
  <si>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</si>
  <si>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</si>
  <si>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</si>
  <si>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</si>
  <si>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</si>
  <si>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</si>
  <si>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</si>
  <si>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</si>
  <si>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</si>
  <si>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</si>
  <si>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</si>
  <si>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</si>
  <si>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</si>
  <si>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</si>
  <si>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</si>
  <si>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</si>
  <si>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</si>
  <si>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</si>
  <si>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1030000000</t>
  </si>
  <si>
    <t>1030100000</t>
  </si>
  <si>
    <t>1040000000</t>
  </si>
  <si>
    <t>1040100000</t>
  </si>
  <si>
    <t>1040120010</t>
  </si>
  <si>
    <t>1040120020</t>
  </si>
  <si>
    <t>1040120040</t>
  </si>
  <si>
    <t>1040120050</t>
  </si>
  <si>
    <t>1040200000</t>
  </si>
  <si>
    <t>1040220060</t>
  </si>
  <si>
    <t>0400</t>
  </si>
  <si>
    <t>0405</t>
  </si>
  <si>
    <t>0500000000</t>
  </si>
  <si>
    <t>0540000000</t>
  </si>
  <si>
    <t>0540200000</t>
  </si>
  <si>
    <t>0408</t>
  </si>
  <si>
    <t>0520000000</t>
  </si>
  <si>
    <t>0520400000</t>
  </si>
  <si>
    <t>05204S0300</t>
  </si>
  <si>
    <t>0409</t>
  </si>
  <si>
    <t>0520100000</t>
  </si>
  <si>
    <t>0520200000</t>
  </si>
  <si>
    <t>0520300000</t>
  </si>
  <si>
    <t>0530000000</t>
  </si>
  <si>
    <t>0540300000</t>
  </si>
  <si>
    <t>0412</t>
  </si>
  <si>
    <t>0620120040</t>
  </si>
  <si>
    <t>0500</t>
  </si>
  <si>
    <t>0501</t>
  </si>
  <si>
    <t>0510000000</t>
  </si>
  <si>
    <t>0510300000</t>
  </si>
  <si>
    <t>0510320110</t>
  </si>
  <si>
    <t>1800000000</t>
  </si>
  <si>
    <t>1810000000</t>
  </si>
  <si>
    <t>1810200000</t>
  </si>
  <si>
    <t>1810220010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</si>
  <si>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</si>
  <si>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</si>
  <si>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</si>
  <si>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</si>
  <si>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</si>
  <si>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</si>
  <si>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</si>
  <si>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</si>
  <si>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</si>
  <si>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</si>
  <si>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</si>
  <si>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</si>
  <si>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</si>
  <si>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</si>
  <si>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</si>
  <si>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</si>
  <si>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</si>
  <si>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</si>
  <si>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</si>
  <si>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</si>
  <si>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</si>
  <si>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</si>
  <si>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0505</t>
  </si>
  <si>
    <t>0510220060</t>
  </si>
  <si>
    <t>0800</t>
  </si>
  <si>
    <t>0801</t>
  </si>
  <si>
    <t>1000</t>
  </si>
  <si>
    <t>1001</t>
  </si>
  <si>
    <t>0820200000</t>
  </si>
  <si>
    <t>0820220040</t>
  </si>
  <si>
    <t>1003</t>
  </si>
  <si>
    <t>0900000000</t>
  </si>
  <si>
    <t>0920000000</t>
  </si>
  <si>
    <t>0920200000</t>
  </si>
  <si>
    <t>0920220010</t>
  </si>
  <si>
    <t>0930000000</t>
  </si>
  <si>
    <t>0930100000</t>
  </si>
  <si>
    <t>09301L4970</t>
  </si>
  <si>
    <t>1004</t>
  </si>
  <si>
    <t>0700000000</t>
  </si>
  <si>
    <t>0720000000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</si>
  <si>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</si>
  <si>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</si>
  <si>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</si>
  <si>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</si>
  <si>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</si>
  <si>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</si>
  <si>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</si>
  <si>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</si>
  <si>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</si>
  <si>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</si>
  <si>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</si>
  <si>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</si>
  <si>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</si>
  <si>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</si>
  <si>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</si>
  <si>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</si>
  <si>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</si>
  <si>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</si>
  <si>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</si>
  <si>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</si>
  <si>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</si>
  <si>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</si>
  <si>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</si>
  <si>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</si>
  <si>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</si>
  <si>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</si>
  <si>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</si>
  <si>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</si>
  <si>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</si>
  <si>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</si>
  <si>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</si>
  <si>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</si>
  <si>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</si>
  <si>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</si>
  <si>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</si>
  <si>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</si>
  <si>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</si>
  <si>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</si>
  <si>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</si>
  <si>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</si>
  <si>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</si>
  <si>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</si>
  <si>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</si>
  <si>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</si>
  <si>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</si>
  <si>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</si>
  <si>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</si>
  <si>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</si>
  <si>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</si>
  <si>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</si>
  <si>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</si>
  <si>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</si>
  <si>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</si>
  <si>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</si>
  <si>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</si>
  <si>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</si>
  <si>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</si>
  <si>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</si>
  <si>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</si>
  <si>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</si>
  <si>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</si>
  <si>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</si>
  <si>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</si>
  <si>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</si>
  <si>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</si>
  <si>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</si>
  <si>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</si>
  <si>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</si>
  <si>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</si>
  <si>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</si>
  <si>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</si>
  <si>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</si>
  <si>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</si>
  <si>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</si>
  <si>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</si>
  <si>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</si>
  <si>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</si>
  <si>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</si>
  <si>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</si>
  <si>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</si>
  <si>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</si>
  <si>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</si>
  <si>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</si>
  <si>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</si>
  <si>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</si>
  <si>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</si>
  <si>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</si>
  <si>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</si>
  <si>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</si>
  <si>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</si>
  <si>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</si>
  <si>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</si>
  <si>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</si>
  <si>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</si>
  <si>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</si>
  <si>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</si>
  <si>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</si>
  <si>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</si>
  <si>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</si>
  <si>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</si>
  <si>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</si>
  <si>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</si>
  <si>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</si>
  <si>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</si>
  <si>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</si>
  <si>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</si>
  <si>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</si>
  <si>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</si>
  <si>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</si>
  <si>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</si>
  <si>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</si>
  <si>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</si>
  <si>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</si>
  <si>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</si>
  <si>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</si>
  <si>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</si>
  <si>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</si>
  <si>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</si>
  <si>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</si>
  <si>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</si>
  <si>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</si>
  <si>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</si>
  <si>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</si>
  <si>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</si>
  <si>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</si>
  <si>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</si>
  <si>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</si>
  <si>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</si>
  <si>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</si>
  <si>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</si>
  <si>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</si>
  <si>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</si>
  <si>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</si>
  <si>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</si>
  <si>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</si>
  <si>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</si>
  <si>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</si>
  <si>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</si>
  <si>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</si>
  <si>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</si>
  <si>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</si>
  <si>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</si>
  <si>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</si>
  <si>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</si>
  <si>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</si>
  <si>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</si>
  <si>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</si>
  <si>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</si>
  <si>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</si>
  <si>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</si>
  <si>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</si>
  <si>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</si>
  <si>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</si>
  <si>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</si>
  <si>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</si>
  <si>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</si>
  <si>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</si>
  <si>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</si>
  <si>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</si>
  <si>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</si>
  <si>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</si>
  <si>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</si>
  <si>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</si>
  <si>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</si>
  <si>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</si>
  <si>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</si>
  <si>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</si>
  <si>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</si>
  <si>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</si>
  <si>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</si>
  <si>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</si>
  <si>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</si>
  <si>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</si>
  <si>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</si>
  <si>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</si>
  <si>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</si>
  <si>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</si>
  <si>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</si>
  <si>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</si>
  <si>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</si>
  <si>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</si>
  <si>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</si>
  <si>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</si>
  <si>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</si>
  <si>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</si>
  <si>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</si>
  <si>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</si>
  <si>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</si>
  <si>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</si>
  <si>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</si>
  <si>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</si>
  <si>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</si>
  <si>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</si>
  <si>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</si>
  <si>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</si>
  <si>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</si>
  <si>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</si>
  <si>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</si>
  <si>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</si>
  <si>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</si>
  <si>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</si>
  <si>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</si>
  <si>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</si>
  <si>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</si>
  <si>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</si>
  <si>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</si>
  <si>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</si>
  <si>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</si>
  <si>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</si>
  <si>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</si>
  <si>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</si>
  <si>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</si>
  <si>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</si>
  <si>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</si>
  <si>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</si>
  <si>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</si>
  <si>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</si>
  <si>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</si>
  <si>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</si>
  <si>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</si>
  <si>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</si>
  <si>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</si>
  <si>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</si>
  <si>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</si>
  <si>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</si>
  <si>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</si>
  <si>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</si>
  <si>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</si>
  <si>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</si>
  <si>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</si>
  <si>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</si>
  <si>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</si>
  <si>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</si>
  <si>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</si>
  <si>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</si>
  <si>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</si>
  <si>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</si>
  <si>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</si>
  <si>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</si>
  <si>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</si>
  <si>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</si>
  <si>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</si>
  <si>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</si>
  <si>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</si>
  <si>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</si>
  <si>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</si>
  <si>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</si>
  <si>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</si>
  <si>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</si>
  <si>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</si>
  <si>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</si>
  <si>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</si>
  <si>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</si>
  <si>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</si>
  <si>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</si>
  <si>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</si>
  <si>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</si>
  <si>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</si>
  <si>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</si>
  <si>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</si>
  <si>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</si>
  <si>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</si>
  <si>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</si>
  <si>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</si>
  <si>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</si>
  <si>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</si>
  <si>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</si>
  <si>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</si>
  <si>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</si>
  <si>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</si>
  <si>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</si>
  <si>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</si>
  <si>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</si>
  <si>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</si>
  <si>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</si>
  <si>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</si>
  <si>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</si>
  <si>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</si>
  <si>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</si>
  <si>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</si>
  <si>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</si>
  <si>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</si>
  <si>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</si>
  <si>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</si>
  <si>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</si>
  <si>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</si>
  <si>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</si>
  <si>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</si>
  <si>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</si>
  <si>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</si>
  <si>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</si>
  <si>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</si>
  <si>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</si>
  <si>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</si>
  <si>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</si>
  <si>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</si>
  <si>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</si>
  <si>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</si>
  <si>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</si>
  <si>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</si>
  <si>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</si>
  <si>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</si>
  <si>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</si>
  <si>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</si>
  <si>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</si>
  <si>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</si>
  <si>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</si>
  <si>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</si>
  <si>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</si>
  <si>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</si>
  <si>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</si>
  <si>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</si>
  <si>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</si>
  <si>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</si>
  <si>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</si>
  <si>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</si>
  <si>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</si>
  <si>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</si>
  <si>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</si>
  <si>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</si>
  <si>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</si>
  <si>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</si>
  <si>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</si>
  <si>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</si>
  <si>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</si>
  <si>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</si>
  <si>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</si>
  <si>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</si>
  <si>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</si>
  <si>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</si>
  <si>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</si>
  <si>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</si>
  <si>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</si>
  <si>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</si>
  <si>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</si>
  <si>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</si>
  <si>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</si>
  <si>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</si>
  <si>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</si>
  <si>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</si>
  <si>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</si>
  <si>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</si>
  <si>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</si>
  <si>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</si>
  <si>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</si>
  <si>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</si>
  <si>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</si>
  <si>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</si>
  <si>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</si>
  <si>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</si>
  <si>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</si>
  <si>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</si>
  <si>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</si>
  <si>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</si>
  <si>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</si>
  <si>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</si>
  <si>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</si>
  <si>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</si>
  <si>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</si>
  <si>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</si>
  <si>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</si>
  <si>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</si>
  <si>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</si>
  <si>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</si>
  <si>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</si>
  <si>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</si>
  <si>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</si>
  <si>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</si>
  <si>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</si>
  <si>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</si>
  <si>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</si>
  <si>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</si>
  <si>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</si>
  <si>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</si>
  <si>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</si>
  <si>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</si>
  <si>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</si>
  <si>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</si>
  <si>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</si>
  <si>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</si>
  <si>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</si>
  <si>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</si>
  <si>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</si>
  <si>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</si>
  <si>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</si>
  <si>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</si>
  <si>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</si>
  <si>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</si>
  <si>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</si>
  <si>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</si>
  <si>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</si>
  <si>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</si>
  <si>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</si>
  <si>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</si>
  <si>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</si>
  <si>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</si>
  <si>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</si>
  <si>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Ремонт дворовых территорий за счет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</si>
  <si>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</si>
  <si>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</si>
  <si>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</si>
  <si>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</si>
  <si>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</si>
  <si>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</si>
  <si>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</si>
  <si>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</si>
  <si>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</si>
  <si>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</si>
  <si>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</si>
  <si>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</si>
  <si>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</si>
  <si>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</si>
  <si>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</si>
  <si>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</si>
  <si>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</si>
  <si>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</si>
  <si>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</si>
  <si>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</si>
  <si>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</si>
  <si>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</si>
  <si>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</si>
  <si>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</si>
  <si>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0510220130</t>
  </si>
  <si>
    <t>Расходы на обеспечение функционирования очистных сооружений водозабора г.Кашин</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</si>
  <si>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</si>
  <si>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</si>
  <si>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</si>
  <si>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</si>
  <si>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</si>
  <si>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</si>
  <si>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</si>
  <si>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</si>
  <si>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</si>
  <si>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0510220140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</si>
  <si>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</si>
  <si>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</si>
  <si>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</si>
  <si>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</si>
  <si>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</si>
  <si>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</si>
  <si>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</si>
  <si>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 xml:space="preserve">Защита населения и территории от чрезвычайных ситуаций природного и техногенного характера, пожарная безопасность
</t>
  </si>
  <si>
    <t>01201S1080</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</si>
  <si>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</si>
  <si>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</si>
  <si>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</si>
  <si>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</si>
  <si>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</si>
  <si>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</si>
  <si>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</si>
  <si>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0540320140</t>
  </si>
  <si>
    <t>Реализация Программы по поддержке местных инициатив</t>
  </si>
  <si>
    <t>0110120050</t>
  </si>
  <si>
    <t>0510320180</t>
  </si>
  <si>
    <t>0290100000</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</si>
  <si>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</si>
  <si>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</si>
  <si>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</si>
  <si>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</si>
  <si>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</si>
  <si>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</si>
  <si>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</si>
  <si>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</si>
  <si>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</si>
  <si>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</si>
  <si>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</si>
  <si>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</si>
  <si>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</si>
  <si>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</si>
  <si>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</si>
  <si>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</si>
  <si>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</si>
  <si>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</si>
  <si>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</si>
  <si>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</si>
  <si>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</si>
  <si>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</si>
  <si>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</si>
  <si>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</si>
  <si>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</si>
  <si>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</si>
  <si>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</si>
  <si>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</si>
  <si>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</si>
  <si>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</si>
  <si>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</si>
  <si>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 xml:space="preserve"> Подпрограмма "Проведение общественно-полезных и социально-значимых мероприятий"</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</si>
  <si>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</si>
  <si>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</si>
  <si>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Сельское хозяйство и рыболовство</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</si>
  <si>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</si>
  <si>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</si>
  <si>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</si>
  <si>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Расходы за счёт субсидии на поддержку периодических печатных изданий</t>
  </si>
  <si>
    <t>01101S1040</t>
  </si>
  <si>
    <t>Расходы на укрепление материально-технической базы муниципальных дошкольных образовательных организаций</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</si>
  <si>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</si>
  <si>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</si>
  <si>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0110111040</t>
  </si>
  <si>
    <t>Расходы за счёт субсидии на укрепление материально-технической базы муниципальных дошкольных образовательных организаций</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</si>
  <si>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</si>
  <si>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</si>
  <si>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</si>
  <si>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</si>
  <si>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0540220180</t>
  </si>
  <si>
    <t>Расходы на реализацию Программы по поддержке местных инициатив</t>
  </si>
  <si>
    <t>0510220220</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</si>
  <si>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</si>
  <si>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0890120020</t>
  </si>
  <si>
    <t>Уплата ежегодного членского взноса в Ассоциация "СМО"</t>
  </si>
  <si>
    <t>0310400000</t>
  </si>
  <si>
    <t>0310420060</t>
  </si>
  <si>
    <t>Защита населения и территории от чрезвычайных ситуаций природного и техногенного характера, пожарная безопасность</t>
  </si>
  <si>
    <t>01303S0480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</si>
  <si>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</si>
  <si>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02101L5199</t>
  </si>
  <si>
    <t>Укрепление материально-технической базы муниципальных общеобразовательных организаций</t>
  </si>
  <si>
    <t>01201S0440</t>
  </si>
  <si>
    <t>0120110440</t>
  </si>
  <si>
    <t>Расходы за счёт субсидии на укрепление материально-технической базы муниципальных общеобразовательных организаций</t>
  </si>
  <si>
    <t>Расходы на капитальный ремонт и ремонт улично-дорожной сети за счёт средств областного бюджета</t>
  </si>
  <si>
    <t>Расходы на капитальный ремонт и ремонт улично- дорожной сети за счет средств местного бюджета</t>
  </si>
  <si>
    <t>1020200000</t>
  </si>
  <si>
    <t>1810220040</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</si>
  <si>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</si>
  <si>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Задача "Создание условий для реализации программ спортивной подготовки"</t>
  </si>
  <si>
    <t>0130300000</t>
  </si>
  <si>
    <t>1810120050</t>
  </si>
  <si>
    <t xml:space="preserve"> Задача "Увеличение количества общественно полезных и социально значимых мероприятий, проводимых на территории Кашинского муниципального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</si>
  <si>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муниципального округа Тверской области"</t>
  </si>
  <si>
    <t>Подпрограмма "Обеспечение надежной защиты населения и территорий Кашинского муниципального округа Тверской области от последствий чрезвычайных ситуаций природного и техногенного характера"</t>
  </si>
  <si>
    <t>Задача "Повышение устойчивого функционирования гидротехнических сооружений на территории Кашинского муниципального округа Тверской области"</t>
  </si>
  <si>
    <t>Подпрограмма "Комплексные меры повышения уровня защищенности жизни и спокойствия граждан, проживающих на территории Кашинского муниципального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</si>
  <si>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Задача "Повышение уровня благоустройства дворовых и общественных территорий Кашинского муниципального округа Тверской области"</t>
  </si>
  <si>
    <t xml:space="preserve"> Повышение заработной платы работникам муниципальных учреждений культуры Кашинского муниципального округа Тверской области за счёт средств областного бюджета Тверской области</t>
  </si>
  <si>
    <t>Повышение заработной платы работникам муниципальных учреждений культуры Кашинского муниципального округа Тверской области за счёт средств местного бюджета</t>
  </si>
  <si>
    <t xml:space="preserve"> Муниципальная программа "Развитие отрасли "Образование" Кашинского муниципального округа Тверской области на 2025-2030 годы"</t>
  </si>
  <si>
    <t xml:space="preserve"> Муниципальная программа "Управление имуществом и земельными ресурсами Кашинского муниципального округа Тверской области на 2025-2030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</si>
  <si>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муниципального округа Тверской области на 2025-2030 годы"</t>
  </si>
  <si>
    <t xml:space="preserve"> Муниципальная программа "Профилактика правонарушений на территории Кашинского муниципального округа Тверской области на 2025-2030 годы"</t>
  </si>
  <si>
    <t>Муниципальная программа "Профилактика терроризма и экстремизма на территории Кашинского муниципального округа Тверской области на 2025-2030 годы"</t>
  </si>
  <si>
    <t xml:space="preserve"> Муниципальная программа "Управление имуществом и земельными ресурсами  Кашинского муниципального округа Тверской области на 2025-2030 годы"</t>
  </si>
  <si>
    <t xml:space="preserve"> Муниципальная программа "Молодёжная политика Кашинского муниципального округа Тверской области на 2025-2030 годы"</t>
  </si>
  <si>
    <t xml:space="preserve"> Муниципальная программа "Развитие отрасли "Культура" Кашинского муниципального округа Тверской области на 2025-2030 годы"</t>
  </si>
  <si>
    <t xml:space="preserve"> Муниципальная программа "Социальная поддержка граждан на территории  Кашинского муниципального округа Тверской области на 2025-2030 годы"</t>
  </si>
  <si>
    <t xml:space="preserve"> Муниципальная программа "Развитие физической культуры и спорта  Кашинского муниципального округа Тверской области на 2025-2030 годы"</t>
  </si>
  <si>
    <t xml:space="preserve"> Обеспечивающая подпрограмма "Обеспечение деятельности Администрации Кашинского муниципального округа Тверской области"</t>
  </si>
  <si>
    <t xml:space="preserve"> Глава Кашинского муниципального округа Тверской области</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</si>
  <si>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муниципального округа Тверской области"</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</si>
  <si>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муниципального округа Тверской области"</t>
  </si>
  <si>
    <t xml:space="preserve"> Расходы по аппарату Финансового управления Администрации Кашинского муниципального округа Тверской области</t>
  </si>
  <si>
    <t xml:space="preserve"> Контрольно-счетная палата Кашинского муниципального округа Тверской области</t>
  </si>
  <si>
    <t xml:space="preserve"> Резервный фонд Администрации Кашинского муниципального округа Тверской области</t>
  </si>
  <si>
    <t xml:space="preserve"> Обеспечивающая подпрограмма "Обеспечение деятельности Отдела образования Администрации Кашинского муниципального округа Тверской области"</t>
  </si>
  <si>
    <t xml:space="preserve"> Подпрограмма "Управление имуществом Кашинского муниципального округа Тверской области"</t>
  </si>
  <si>
    <t xml:space="preserve"> Содержание имущества муниципальной казны Кашинского муниципального округа Тверской области</t>
  </si>
  <si>
    <t xml:space="preserve"> Содержание и развитие единой дежурно-диспетчерской службы на территории Кашинского муниципального округа Тверской области</t>
  </si>
  <si>
    <t xml:space="preserve"> Подпрограмма "Обеспечение пожарной безопасности на сельских территориях Кашинского муниципального округа Тверской области"</t>
  </si>
  <si>
    <t xml:space="preserve"> Задача "Создание условий для оперативного обеспечения тушения пожаров на сельских территориях Кашинского муниципального округа Тверской области"</t>
  </si>
  <si>
    <t xml:space="preserve"> Задача "Оказание поддержки предприятиям, участвующих в мероприятиях по тушению пожаров в сельской местности Кашинского муниципального округа Тверской области"</t>
  </si>
  <si>
    <t xml:space="preserve"> Задача " Создание условий для деятельности народной дружины на территории Кашинского муниципального округа Тверской области"</t>
  </si>
  <si>
    <t xml:space="preserve"> Подпрограмма "Управление земельными ресурсами Кашинского муниципального округа Тверской области"</t>
  </si>
  <si>
    <t xml:space="preserve"> Задача "Сохранность автомобильных дорог общего пользования местного значения на территории Кашинского муниципального округа Тверской области"</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</si>
  <si>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муниципального округа Тверской области</t>
  </si>
  <si>
    <t>Капитальный ремонт муниципального жилого фонда Кашинского муниципального округа Тверской области</t>
  </si>
  <si>
    <t xml:space="preserve"> Задача "Развитие и модернизация системы газоснабжения в населенных пунктах Кашинского муниципального округа Тверской области"</t>
  </si>
  <si>
    <t xml:space="preserve"> Газификация населенных пунктов Кашинского муниципального округа Тверской области</t>
  </si>
  <si>
    <t xml:space="preserve"> Ремонт водопроводных сетей в границах Кашинского муниципального округа Тверской области</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</si>
  <si>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муниципального округа Тверской области</t>
  </si>
  <si>
    <t>Подготовка технической и проектной документации по объектам водоснабжения Кашинского муниципального округа Тверской области</t>
  </si>
  <si>
    <t xml:space="preserve"> Задача "Обеспечение функционирования объектов теплового комплекса Кашинского муниципального округа Тверской области"</t>
  </si>
  <si>
    <t>Ремонт тепловых сетей в границах Кашинского муниципального округа Тверской области</t>
  </si>
  <si>
    <t xml:space="preserve"> Подпрограмма "Содержание и благоустройство территории Кашинского муниципального округа Тверской области"</t>
  </si>
  <si>
    <t xml:space="preserve"> Оплата за электроэнергию, затраченную на уличное освещение Кашинского муниципального округа Тверской области</t>
  </si>
  <si>
    <t xml:space="preserve"> Содержание и ремонт сетей уличного освещения населённых пунктов, расположенных на сельской территории Кашинского муниципального округа Тверской области</t>
  </si>
  <si>
    <t xml:space="preserve"> Благоустройство сельских территорий и содержание мест погребений, расположенных на сельских территориях Кашинского муниципального округа Тверской области</t>
  </si>
  <si>
    <t>Расходы на мероприятия по улучшению санитарного и эстетического состояния на территории Кашинского муниципального округа Тверской области</t>
  </si>
  <si>
    <t xml:space="preserve"> Подпрограмма "Молодёжь Кашинского муниципального округа Тверской области"</t>
  </si>
  <si>
    <t>Создание условий для формирования комфортной городской среды и обустройства мест отдыха (городских парков) на территории Кашинского муниципального округа Тверской области за счет средств областного бюджета</t>
  </si>
  <si>
    <t xml:space="preserve"> Задача "Обеспечение условий для достижения школьниками Кашинского муниципального округа Тверской области качественных образовательных результатов"</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</si>
  <si>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муниципального округа Тверской области</t>
  </si>
  <si>
    <t xml:space="preserve"> Задача "Профилактика потребления наркотиков среди обучающихся школ Кашинского муниципального округа Тверской области"</t>
  </si>
  <si>
    <t xml:space="preserve"> Организация деятельности Молодежного центра при Администрации Кашинского муниципального округа Тверской области, в том числе организация и проведение мероприятий</t>
  </si>
  <si>
    <t xml:space="preserve"> Вручение Гранта Главы Кашинского муниципального округа Тверской области молодым и талантливым</t>
  </si>
  <si>
    <t xml:space="preserve"> Финансовое обеспечение деятельности Отдела образования Администрации Кашинского муниципального округа Тверской области</t>
  </si>
  <si>
    <t xml:space="preserve"> Подпрограмма "Сохранение и приумножение культурного потенциала Кашинского муниципального округа Тверской области"</t>
  </si>
  <si>
    <t xml:space="preserve"> Задача "Сохранение и развитие клубного дела на территории  Кашинского муниципального округа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</si>
  <si>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муниципального округа Тверской области"</t>
  </si>
  <si>
    <t>Задача "Обеспечение деятельности Комитета по культуре, туризму, спорту и делам молодежи Администрации Кашинского муниципального округа Тверской области"</t>
  </si>
  <si>
    <t xml:space="preserve"> Обеспечение деятельности Комитета по культуре, туризму, спорту и делам молодежи Администрации Кашинского муниципального округа Тверской области</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</si>
  <si>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муниципального округа Тверской области, включая лиц с ограниченными физическими возможностями и инвалидов в муниципальном образовании"</t>
  </si>
  <si>
    <t xml:space="preserve"> Задача "Организация участия спортсменов и сборных команд Кашинского муниципального округа Тверской области в областных, всероссийских и международных соревнованиях"</t>
  </si>
  <si>
    <t xml:space="preserve"> Муниципальная программа "Информационная политика и работа с общественностью Кашинского муниципального округа Тверской области на 2025-2030 годы"</t>
  </si>
  <si>
    <t xml:space="preserve"> Осуществление государственных полномочий Тверской области по созданию административной комиссии Кашинского муниципального округа Тверской области </t>
  </si>
  <si>
    <t xml:space="preserve"> Проведение общественно-полезных и социально-значимых мероприятий на территории  Кашинского муниципального округа Тверской области </t>
  </si>
  <si>
    <t xml:space="preserve"> Муниципальная программа "Комплексное развитие системы жилищно-коммунальной инфраструктуры  Кашинского муниципального округа Тверской области на 2025-2030 годы"</t>
  </si>
  <si>
    <t xml:space="preserve"> Муниципальная программа "Формирование комфортной городской среды Кашинского муниципального округа Тверской области на 2025-2030 годы"</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</si>
  <si>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муниципальном округе Тверской области"</t>
  </si>
  <si>
    <t xml:space="preserve"> Финансовое управление Администрации Кашинского муниципального округа Тверской области</t>
  </si>
  <si>
    <t xml:space="preserve"> Администрация Кашинского муниципального округа Тверской области</t>
  </si>
  <si>
    <t xml:space="preserve"> Подпрограмма "Расселение аварийного жилищного фонда Кашинского муниципального округа Тверской области Тверской области"</t>
  </si>
  <si>
    <t xml:space="preserve"> Задача " Переселение граждан из аварийного жилищного фонда Кашинского муниципального округа Тверской области Тверской области"</t>
  </si>
  <si>
    <t>Оценка стоимости жилого помещения в аварийном жилищном фонде Кашинского муниципального округа Тверской области Тверской области</t>
  </si>
  <si>
    <t>Создание условий для формирования комфортной городской среды и обустройства мест отдыха (городских парков) на территории Кашинского муниципального округа Тверской области за счет средств
местного бюджета</t>
  </si>
  <si>
    <t xml:space="preserve"> Отдел образования Администрации Кашинского муниципального округа Тверской области</t>
  </si>
  <si>
    <t xml:space="preserve"> Комитет по культуре, туризму, спорту и делам молодёжи Администрации Кашинского муниципального округа Тверской области</t>
  </si>
  <si>
    <t xml:space="preserve"> Задача "Повышение эффективности использования имущества, находящегося в собственности муниципального образования Кашинский муниципальный  округ Тверской области"</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</si>
  <si>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муниципальный  округ Тверской области</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</si>
  <si>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муниципальный  округ Тверской области в части обеспечения подвоза учащихся ,проживающих в сельской местности, к месту обучения и обратно за счет средств областного бюджета</t>
  </si>
  <si>
    <t xml:space="preserve"> Муниципальная программа "Комплексное развитие системы жилищно-коммунальной инфраструктуры  Кашинского муниципального округа  Тверской области на 2025-2030 годы"</t>
  </si>
  <si>
    <t xml:space="preserve"> Муниципальная программа "Переселение граждан из аварийного жилищного фонда Кашинского муниципального округа Тверской области на 2025-2030  годы"</t>
  </si>
  <si>
    <t xml:space="preserve"> Возмещение молодым специалистам затрат по найму жилых помещений на период своей трудовой деятельности в Кашинском муниципальном округе Тверской области</t>
  </si>
  <si>
    <t xml:space="preserve"> Подпрограмма "Благоустройство дворовых и общественных территорий Кашинского муниципального округа Тверской области"</t>
  </si>
  <si>
    <t xml:space="preserve"> Задача "Межмуниципальное сотрудничество молодёжи Кашинского муниципального округа Тверской области"</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</si>
  <si>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t>
  </si>
  <si>
    <t>1500000000</t>
  </si>
  <si>
    <t>1510000000</t>
  </si>
  <si>
    <t>1510200000</t>
  </si>
  <si>
    <t>Задача "Организация мер кадрового и методического обеспечения профилактической работы в области неприятия распространения идеологии терроризма и устойчивости к ее пропаганде"</t>
  </si>
  <si>
    <t>Обеспечение участников принимающих участие в работе по противодействию идеологии терроризма наглядными агитационными материалами</t>
  </si>
  <si>
    <t>Закупка товаров, работ и услуг для обеспечения государственных (муниципальных) нужд</t>
  </si>
  <si>
    <t>1510220010</t>
  </si>
  <si>
    <t>1040220070</t>
  </si>
  <si>
    <t>Материальное стимулирование членов добровольной пожарной команды</t>
  </si>
  <si>
    <t>05101S0100</t>
  </si>
  <si>
    <t>Строительство газопровода высокого давления д.Леушино, д.Артемово, д.Шишелево, д.Барыково, д.Тиволино</t>
  </si>
  <si>
    <t>Капитальные вложения в объекты государственной (муниципальной) собственности</t>
  </si>
  <si>
    <t>05403S9012</t>
  </si>
  <si>
    <t>05403S9023</t>
  </si>
  <si>
    <t>Расходы на реализацию Программы по поддержке местных инициатив "Благоустройство территории памятника М.И. Калинину в д. Верхняя Троица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</si>
  <si>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ул. И. Чистякова" за счет средств местного бюджета, поступлений от юридических лиц и вкладов граждан</t>
  </si>
  <si>
    <t>05403S9024</t>
  </si>
  <si>
    <t>05403S9025</t>
  </si>
  <si>
    <t>05403S9026</t>
  </si>
  <si>
    <t>05403S9027</t>
  </si>
  <si>
    <t>Расходы на реализацию Программы по поддержке местных инициатив "Приобретение прицепа тракторного 2 ПТС 5 (или эквивалент) для нужд Кашинского городского округа"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</si>
  <si>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манипулятора НО-82-01 с косилкой и кусторезом (или эквивалент) для нужд Кашинского городского округа"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</si>
  <si>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"Установка детской площадки в с. Уницы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</si>
  <si>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"Установка детской площадки в д. Устиново Кашинского городского округа Тверской области" за счет средств местного бюджета, поступлений от юридических лиц и вкладов граждан</t>
  </si>
  <si>
    <t>0220120040</t>
  </si>
  <si>
    <t>03104S9022</t>
  </si>
  <si>
    <t>Расходы на реализацию Программы по поддержке местных инициатив "Установка уличной площадки для воркаута в п. Стулово Кашинского городского округа Тверской области" за счет средств местного бюджета, поступлений от юридических лиц и вкладов граждан</t>
  </si>
  <si>
    <t>Проектно-изыскательские работы на капитальный ремонт участка автомобильной дороги общего пользования местного значения "Славково-Борки" с проездом через р. Черновка</t>
  </si>
  <si>
    <t xml:space="preserve"> Подпрограмма "Обеспечение пожарной безопасности на территории Кашинского муниципального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</si>
  <si>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Кашинского муниципального округа Тверской области"</t>
  </si>
  <si>
    <t>1810100000</t>
  </si>
  <si>
    <t>Задача "Выявление аварийного жилищного фонда на территории Кашинского муниципального округа Тверской области"</t>
  </si>
  <si>
    <t>Проведение капитального ремонта и реконструкции детских школ искусств Тверской области</t>
  </si>
  <si>
    <t>Муниципальная программа "Противодействие распространению идеологии терроризма на территории Кашинского муниципального округа Тверской области на 2025-2030 годы"</t>
  </si>
  <si>
    <t>Подпрограмма "Комплексные меры повышения уровня непринятия распространения идеологии терроризма граждан, проживающих на территории Кашинского муниципального округа Тверской области на основе устойчивости к ее пропаганде"</t>
  </si>
  <si>
    <t>Подготовка технического заключения по результатам обследования многоквартирного дома либо по результатам обследования элементов ограждающих и несущих конструкций жилого помещения</t>
  </si>
  <si>
    <t>Предоставление субсидии Автономной некоммерческой организации "Редакция газеты "Кашинская газета" на осуществление деятельности по производству, выпуску и распространению периодического издания (газеты), учредителем (соучредителем) которого является Администрация Кашинского муниципального округа Тверской области из бюджета Кашинского муниципального округа Тверской области</t>
  </si>
  <si>
    <t>Предоставление субсидий Кашинской районной общественной организации ветеранов (пенсионеров) войны, труда, вооруженных сил и правоохранительных органов из бюджета Кашинского муниципального округа Тверской области</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</si>
  <si>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</si>
  <si>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организациями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</si>
  <si>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организациями за счет средств местного бюджета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</si>
  <si>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проживающих и работающих в сельской местности</t>
  </si>
  <si>
    <t xml:space="preserve"> Организация участия детей и подростков в социально-значимых региональных проектах  за счет средств местного бюджета</t>
  </si>
  <si>
    <t>052019Д015</t>
  </si>
  <si>
    <t>052029Д014</t>
  </si>
  <si>
    <t>05202SД014</t>
  </si>
  <si>
    <t>052039Д201</t>
  </si>
  <si>
    <t>05203SД201</t>
  </si>
  <si>
    <t>191И400000</t>
  </si>
  <si>
    <t>191И455550</t>
  </si>
  <si>
    <t>012Ю653031</t>
  </si>
  <si>
    <t>012Ю600000</t>
  </si>
  <si>
    <t>012Ю651790</t>
  </si>
  <si>
    <t>052029Д013</t>
  </si>
  <si>
    <t>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t>
  </si>
  <si>
    <t xml:space="preserve"> Расходы по центральному аппарату органов местного самоуправления  Кашинского муниципального округа Тверской области, за исключением расходов на выполнение переданных государственных полномочий </t>
  </si>
  <si>
    <t xml:space="preserve"> Осуществление переданных государственных полномочий Российской Федерации на государственную регистрацию актов гражданского состояния</t>
  </si>
  <si>
    <t>Расходы на оснащение муниципальных дошкольных образовательных организаций уличными игровыми комплексами</t>
  </si>
  <si>
    <t>01101S1350</t>
  </si>
  <si>
    <t>052019Д010</t>
  </si>
  <si>
    <t>052019Д030</t>
  </si>
  <si>
    <t>052019Д040</t>
  </si>
  <si>
    <t>052019Д080</t>
  </si>
  <si>
    <t>062019Д060</t>
  </si>
  <si>
    <t xml:space="preserve"> Задача "Эффективное управление и распоряжение муниципальными земельными участками "</t>
  </si>
  <si>
    <t>1910211450</t>
  </si>
  <si>
    <t>19102S1450</t>
  </si>
  <si>
    <t>0110111350</t>
  </si>
  <si>
    <t>Расходы за счет субсидии на оснащение муниципальных дошкольных образовательных организаций уличными игровыми комплексами</t>
  </si>
  <si>
    <t>Субвенции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</si>
  <si>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012Ю650501</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</si>
  <si>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иных межбюджетных трансфертов</t>
  </si>
  <si>
    <t>0510220070</t>
  </si>
  <si>
    <t>0510220080</t>
  </si>
  <si>
    <t>Субсидия на возмещение затрат МУП "Водосервис" в связи с выполнением работ, оказанием услуг в сфере водоснабжения и водоотведения</t>
  </si>
  <si>
    <t>Субсидия на возмещение затрат МУП "Энергоресурс" в связи с выполнением работ, оказанием услуг в сфере теплоснабжения</t>
  </si>
  <si>
    <t>1020220040</t>
  </si>
  <si>
    <t>Расходы на оплату исполнительных документов в сфере функционирования гидротехнических сооружений на территории Кашинского муниципального округа Тверской области</t>
  </si>
  <si>
    <t>1030120020</t>
  </si>
  <si>
    <t>Расходы на оплату исполнительных документов в сфере создания условий для оперативного обеспечения пожарной техники водой при тушении пожаров на территории Кашинского муниципального округа Тверской области (гидранты, пруды, водоемы)</t>
  </si>
  <si>
    <t>0310419022</t>
  </si>
  <si>
    <t>Расходы на реализацию Программы по поддержке местных инициатив "Установка уличной площадки для воркаута в п. Стулово Кашинского городского округа Тверской области" за счет средств областного бюджета</t>
  </si>
  <si>
    <t>05202SД013</t>
  </si>
  <si>
    <t>0540319012</t>
  </si>
  <si>
    <t>0540319023</t>
  </si>
  <si>
    <t>0540319024</t>
  </si>
  <si>
    <t>0540319025</t>
  </si>
  <si>
    <t>0540319026</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</si>
  <si>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областного бюджета</t>
  </si>
  <si>
    <t>Расходы на реализацию Программы по поддержке местных инициатив "Благоустройство территории памятника М.И. Калинину в д. Верхняя Троица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</si>
  <si>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"Приобретение прицепа тракторного 2 ПТС 5 (или эквивалент) для нужд Кашинского городского округа" за счет средств областного бюджета</t>
  </si>
  <si>
    <t>Расходы на реализацию Программы по поддержке местных инициатив "Установка детской площадки в с. Уницы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</si>
  <si>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"Приобретение манипулятора НО-82-01 с косилкой и кусторезом (или эквивалент) для нужд Кашинского городского округа" за счет средств областного бюджета</t>
  </si>
  <si>
    <t>».</t>
  </si>
  <si>
    <t>0510220270</t>
  </si>
  <si>
    <t>Приобретение коммунальной спецтехники для нужд Кашинского муниципального округа Тверской области</t>
  </si>
  <si>
    <t>Приложение № 3</t>
  </si>
  <si>
    <t>Кашинского муниципального округа</t>
  </si>
  <si>
    <t>191И420020</t>
  </si>
  <si>
    <t>0910700000</t>
  </si>
  <si>
    <t>Задача "Содействие развитию гражданско-патриотического и духовно-нравственного воспитания молодёжи"</t>
  </si>
  <si>
    <t>0910720120</t>
  </si>
  <si>
    <t>Обустройство и восстановление воинских захоронений и военно-мемориальных объектов Кашинского муниципального округа Тверской области</t>
  </si>
  <si>
    <t>Благоустройство Сада Тургенева в г. Кашин Кашинского муниципального округа (1этап)</t>
  </si>
  <si>
    <t>09107S0280</t>
  </si>
  <si>
    <t>0310300000</t>
  </si>
  <si>
    <t>0310320060</t>
  </si>
  <si>
    <t>Обустройство площадки под установку спортивного оборудования по адресу: Тверская область, г.Кашин, ул. Сад Тургенева</t>
  </si>
  <si>
    <t>Приобретение и установка оборудования на плоскостные спортивные сооружения по адресу: Тверская область, г.Кашин, ул. Сад Тургенева</t>
  </si>
  <si>
    <t>03103S0402</t>
  </si>
  <si>
    <t>0530200000</t>
  </si>
  <si>
    <t>053029Д017</t>
  </si>
  <si>
    <t>05302SД017</t>
  </si>
  <si>
    <t>0820220030</t>
  </si>
  <si>
    <t xml:space="preserve"> Осуществление выплат лицам, удостоенным звания "Почётный гражданин Кашинского муниципального округа Тверской области"</t>
  </si>
  <si>
    <t>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t>
  </si>
  <si>
    <t>0720310290</t>
  </si>
  <si>
    <t>Обеспечение мероприятий по приобретению жилых помещений для малоимущих многодетных семей за счет областного бюджета</t>
  </si>
  <si>
    <t>0310310400</t>
  </si>
  <si>
    <t>Приобретение и установка плоскостных спортивных сооружений и оборудования на плоскостные спортивные сооружения на территории Тверской области за счет средств областного бюджета Тверской области</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</si>
  <si>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</si>
  <si>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t>
  </si>
  <si>
    <t>Задача "Реализация федерального проекта "Спорт- норма жизни" национального проекта "Демография"</t>
  </si>
  <si>
    <t>Восстановление обелиска воинам-землякам, погибшим в годы Великой Отечественной войны 1941-1945 гг., расположенного по адресу: Тверская область, Кашинский городской округ, деревня Глазатово</t>
  </si>
  <si>
    <t>Утверждено решением  о бюджете, тыс.руб.</t>
  </si>
  <si>
    <t>Исполнено, тыс.руб</t>
  </si>
  <si>
    <t>% исполнения к утвержденному бюджету</t>
  </si>
  <si>
    <t>Ежеквартальный отчет об исполнении расходов  бюджета Кашинского муниципального округа  Тверской области по ведомственной структуре расходов расходов                                                                                                                            за январь-июнь 2025 года</t>
  </si>
  <si>
    <t xml:space="preserve">         Приложение № 4</t>
  </si>
  <si>
    <t>к постановлению Администрации</t>
  </si>
  <si>
    <t>Тверской области</t>
  </si>
  <si>
    <t xml:space="preserve">«Об утверждении отчета об </t>
  </si>
  <si>
    <t xml:space="preserve">исполнении  бюджета Кашинского </t>
  </si>
  <si>
    <t xml:space="preserve">муниципального округа Тверской </t>
  </si>
  <si>
    <t>0510320190</t>
  </si>
  <si>
    <t>Расходы на оплату исполнительных документов в сфере ремонта муниципального жилья</t>
  </si>
  <si>
    <t>0510220230</t>
  </si>
  <si>
    <t>Расходы на оплату исполнительных документов в сфере коммунальной инфраструктуры</t>
  </si>
  <si>
    <t>0830610490</t>
  </si>
  <si>
    <t>0910701280</t>
  </si>
  <si>
    <t>Восстановление обелиска воинам-землякам, погибшим в годы Великой Отечественной войны 1941-1945 гг, расположенного по адресу: Тверская область, Кашинский городской округ, деревня Глазатово за счет средств бюджета Тверской области</t>
  </si>
  <si>
    <t>св 100%</t>
  </si>
  <si>
    <t>-</t>
  </si>
  <si>
    <t>бюджета Кашинского муниципального</t>
  </si>
  <si>
    <t xml:space="preserve">округа Тверской области за </t>
  </si>
  <si>
    <t>январь-июнь 2025 года»</t>
  </si>
  <si>
    <t xml:space="preserve">Ежеквартальный отчет об исполнении расходов  бюджета Кашинского муниципального округа Тверской области по разделам и подразделам классификации расходов за январь-июнь 2025 года                                                                                                                           </t>
  </si>
  <si>
    <t>% исполнения к утвержден-ному бюджету</t>
  </si>
  <si>
    <t xml:space="preserve">                                                                                             «Об утверждении отчета об исполнении </t>
  </si>
  <si>
    <t xml:space="preserve">                                 области январь-июнь 2025 года»</t>
  </si>
  <si>
    <t xml:space="preserve">        от  15.07.2025    № 470</t>
  </si>
  <si>
    <t xml:space="preserve">     от 15.07.2025      № 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</si>
</sst>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1"/>
      <color rgb="FFFF0000"/>
      <name val="Calibri"/>
      <family val="2"/>
      <scheme val="minor"/>
    </font>
    <font>
      <sz val="11"/>
      <color theme="5"/>
      <name val="Calibri"/>
      <family val="2"/>
      <scheme val="minor"/>
    </font>
    <font>
      <b/>
      <sz val="10"/>
      <color rgb="FF000000"/>
      <name val="Arial Cyr"/>
      <family val="2"/>
    </font>
    <font>
      <sz val="9"/>
      <name val="Times New Roman"/>
      <family val="1"/>
      <charset val="204"/>
    </font>
    <font>
      <sz val="9"/>
      <color rgb="FF000000"/>
      <name val="Times New Roman"/>
      <family val="1"/>
      <charset val="204"/>
    </font>
    <font>
      <sz val="9"/>
      <name val="Calibri"/>
      <family val="2"/>
      <scheme val="minor"/>
    </font>
    <font>
      <sz val="8"/>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2">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xf numFmtId="0" fontId="20" fillId="0" borderId="2">
      <alignment vertical="top" wrapText="1"/>
    </xf>
  </cellStyleXfs>
  <cellXfs count="134">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164" fontId="0" fillId="0" borderId="0" xfId="0" applyNumberFormat="1" applyProtection="1">
      <protection locked="0"/>
    </xf>
    <xf numFmtId="0" fontId="0" fillId="0" borderId="1" xfId="0" applyBorder="1" applyProtection="1">
      <protection locked="0"/>
    </xf>
    <xf numFmtId="164" fontId="3" fillId="0" borderId="1" xfId="2" applyNumberFormat="1" applyFont="1" applyProtection="1"/>
    <xf numFmtId="0" fontId="0" fillId="0" borderId="1" xfId="30" applyFont="1" applyProtection="1">
      <protection locked="0"/>
    </xf>
    <xf numFmtId="0" fontId="7" fillId="0" borderId="1" xfId="30" applyFont="1" applyProtection="1">
      <protection locked="0"/>
    </xf>
    <xf numFmtId="164" fontId="0" fillId="0" borderId="1" xfId="30" applyNumberFormat="1" applyFont="1" applyProtection="1">
      <protection locked="0"/>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164" fontId="18" fillId="0" borderId="0" xfId="0" applyNumberFormat="1" applyFont="1" applyFill="1" applyProtection="1">
      <protection locked="0"/>
    </xf>
    <xf numFmtId="164" fontId="18" fillId="0" borderId="0" xfId="0" applyNumberFormat="1" applyFont="1" applyProtection="1">
      <protection locked="0"/>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2" xfId="6" applyNumberFormat="1" applyFont="1" applyFill="1" applyProtection="1">
      <alignment vertical="top" wrapText="1"/>
    </xf>
    <xf numFmtId="0" fontId="8" fillId="5" borderId="0" xfId="0" applyFont="1" applyFill="1" applyProtection="1">
      <protection locked="0"/>
    </xf>
    <xf numFmtId="49" fontId="8" fillId="5" borderId="0" xfId="0" applyNumberFormat="1" applyFont="1" applyFill="1" applyProtection="1">
      <protection locked="0"/>
    </xf>
    <xf numFmtId="0" fontId="9" fillId="5" borderId="1" xfId="2" applyNumberFormat="1" applyFont="1" applyFill="1" applyProtection="1"/>
    <xf numFmtId="0" fontId="9" fillId="5" borderId="1" xfId="2" applyNumberFormat="1" applyFont="1" applyFill="1" applyAlignment="1" applyProtection="1">
      <alignment horizontal="center"/>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6" fillId="5" borderId="2" xfId="5" applyNumberFormat="1" applyFont="1" applyFill="1" applyAlignment="1" applyProtection="1">
      <alignment horizontal="center"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10"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8" fillId="5" borderId="1" xfId="30" applyFont="1" applyFill="1" applyProtection="1">
      <protection locked="0"/>
    </xf>
    <xf numFmtId="1" fontId="9" fillId="5" borderId="5" xfId="7" applyNumberFormat="1" applyFont="1" applyFill="1" applyBorder="1" applyProtection="1">
      <alignment horizontal="center" vertical="top" shrinkToFit="1"/>
    </xf>
    <xf numFmtId="0" fontId="9" fillId="5" borderId="5" xfId="6" applyNumberFormat="1" applyFont="1" applyFill="1" applyBorder="1" applyProtection="1">
      <alignment vertical="top" wrapText="1"/>
    </xf>
    <xf numFmtId="164" fontId="9" fillId="5" borderId="5" xfId="8" applyNumberFormat="1" applyFont="1" applyFill="1" applyBorder="1" applyAlignment="1" applyProtection="1">
      <alignment horizontal="center" vertical="top" shrinkToFit="1"/>
    </xf>
    <xf numFmtId="0" fontId="9" fillId="5" borderId="4" xfId="6" applyNumberFormat="1" applyFont="1" applyFill="1" applyBorder="1" applyProtection="1">
      <alignment vertical="top" wrapText="1"/>
    </xf>
    <xf numFmtId="164" fontId="9" fillId="5" borderId="4" xfId="8" applyNumberFormat="1" applyFont="1" applyFill="1" applyBorder="1" applyAlignment="1" applyProtection="1">
      <alignment horizontal="center" vertical="top" shrinkToFit="1"/>
    </xf>
    <xf numFmtId="1" fontId="15" fillId="5" borderId="2" xfId="7" applyNumberFormat="1" applyFont="1" applyFill="1" applyProtection="1">
      <alignment horizontal="center" vertical="top" shrinkToFit="1"/>
    </xf>
    <xf numFmtId="49" fontId="11" fillId="5" borderId="4" xfId="7" applyNumberFormat="1" applyFont="1" applyFill="1" applyBorder="1" applyProtection="1">
      <alignment horizontal="center" vertical="top" shrinkToFit="1"/>
    </xf>
    <xf numFmtId="0" fontId="11" fillId="5" borderId="4" xfId="6" applyNumberFormat="1" applyFont="1" applyFill="1" applyBorder="1" applyProtection="1">
      <alignment vertical="top" wrapText="1"/>
    </xf>
    <xf numFmtId="164" fontId="11" fillId="5" borderId="4" xfId="8" applyNumberFormat="1" applyFont="1" applyFill="1" applyBorder="1" applyAlignment="1" applyProtection="1">
      <alignment horizontal="center" vertical="top" shrinkToFit="1"/>
    </xf>
    <xf numFmtId="0" fontId="8" fillId="5" borderId="1" xfId="30" applyFont="1" applyFill="1" applyAlignment="1" applyProtection="1">
      <alignment horizontal="center"/>
      <protection locked="0"/>
    </xf>
    <xf numFmtId="0" fontId="19" fillId="0" borderId="0" xfId="0" applyFont="1" applyProtection="1">
      <protection locked="0"/>
    </xf>
    <xf numFmtId="0" fontId="14" fillId="5" borderId="0" xfId="0" applyFont="1" applyFill="1" applyAlignment="1">
      <alignment vertical="top" wrapText="1"/>
    </xf>
    <xf numFmtId="0" fontId="14" fillId="5" borderId="2" xfId="13" applyNumberFormat="1" applyFont="1" applyFill="1" applyBorder="1" applyAlignment="1" applyProtection="1">
      <alignment vertical="top" wrapText="1"/>
    </xf>
    <xf numFmtId="0" fontId="9" fillId="5" borderId="2" xfId="31" applyNumberFormat="1" applyFont="1" applyFill="1" applyAlignment="1" applyProtection="1">
      <alignment horizontal="left" vertical="top" wrapText="1"/>
    </xf>
    <xf numFmtId="0" fontId="9" fillId="5" borderId="2" xfId="6" applyNumberFormat="1" applyFont="1" applyFill="1" applyAlignment="1" applyProtection="1">
      <alignment vertical="top" wrapText="1"/>
    </xf>
    <xf numFmtId="0" fontId="8" fillId="5" borderId="0" xfId="0" applyFont="1" applyFill="1" applyAlignment="1" applyProtection="1">
      <protection locked="0"/>
    </xf>
    <xf numFmtId="0" fontId="15" fillId="5" borderId="2" xfId="6" applyNumberFormat="1" applyFont="1" applyFill="1" applyProtection="1">
      <alignment vertical="top" wrapText="1"/>
    </xf>
    <xf numFmtId="164" fontId="15" fillId="5" borderId="2" xfId="8" applyNumberFormat="1" applyFont="1" applyFill="1" applyAlignment="1" applyProtection="1">
      <alignment horizontal="center" vertical="top" shrinkToFit="1"/>
    </xf>
    <xf numFmtId="0" fontId="9" fillId="5" borderId="3" xfId="10" applyNumberFormat="1" applyFont="1" applyFill="1" applyProtection="1">
      <alignment horizontal="right"/>
    </xf>
    <xf numFmtId="164" fontId="9" fillId="5" borderId="3" xfId="11" applyNumberFormat="1" applyFont="1" applyFill="1" applyAlignment="1" applyProtection="1">
      <alignment horizontal="center" vertical="top" shrinkToFit="1"/>
    </xf>
    <xf numFmtId="0" fontId="8" fillId="5" borderId="0" xfId="0" applyFont="1" applyFill="1" applyAlignment="1">
      <alignment horizontal="right"/>
    </xf>
    <xf numFmtId="0" fontId="24" fillId="0" borderId="1" xfId="0" applyFont="1" applyFill="1" applyBorder="1" applyProtection="1">
      <protection locked="0"/>
    </xf>
    <xf numFmtId="0" fontId="24" fillId="0" borderId="1" xfId="0" applyFont="1" applyBorder="1" applyAlignment="1">
      <alignment horizontal="left" vertical="top"/>
    </xf>
    <xf numFmtId="0" fontId="24" fillId="5" borderId="0" xfId="0" applyFont="1" applyFill="1" applyAlignment="1" applyProtection="1">
      <protection locked="0"/>
    </xf>
    <xf numFmtId="0" fontId="0" fillId="6" borderId="0" xfId="0" applyFill="1" applyProtection="1">
      <protection locked="0"/>
    </xf>
    <xf numFmtId="0" fontId="6" fillId="5" borderId="0" xfId="0" applyFont="1" applyFill="1" applyProtection="1">
      <protection locked="0"/>
    </xf>
    <xf numFmtId="0" fontId="0" fillId="5" borderId="0" xfId="0" applyFill="1" applyProtection="1">
      <protection locked="0"/>
    </xf>
    <xf numFmtId="164" fontId="9" fillId="5" borderId="2" xfId="5" applyNumberFormat="1" applyFont="1" applyFill="1" applyAlignment="1" applyProtection="1">
      <alignment horizontal="center" vertical="center" wrapText="1"/>
    </xf>
    <xf numFmtId="0" fontId="8" fillId="0" borderId="1" xfId="30" applyFont="1" applyFill="1" applyProtection="1">
      <protection locked="0"/>
    </xf>
    <xf numFmtId="0" fontId="8" fillId="0" borderId="1" xfId="30" applyFont="1" applyFill="1" applyAlignment="1" applyProtection="1">
      <alignment horizontal="center"/>
      <protection locked="0"/>
    </xf>
    <xf numFmtId="0" fontId="8" fillId="0" borderId="1" xfId="30" applyFont="1" applyFill="1" applyAlignment="1" applyProtection="1">
      <alignment horizontal="center" wrapText="1"/>
      <protection locked="0"/>
    </xf>
    <xf numFmtId="0" fontId="0" fillId="0" borderId="1" xfId="0" applyBorder="1" applyAlignment="1">
      <alignment horizontal="left" vertical="top"/>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0" fillId="0" borderId="1" xfId="0" applyBorder="1" applyAlignment="1">
      <alignment horizontal="left" vertical="top"/>
    </xf>
    <xf numFmtId="0" fontId="8" fillId="0" borderId="1" xfId="30" applyFont="1" applyFill="1" applyAlignment="1" applyProtection="1">
      <alignment horizontal="left" vertical="center"/>
      <protection locked="0"/>
    </xf>
    <xf numFmtId="0" fontId="8" fillId="0" borderId="1" xfId="30" applyFont="1" applyFill="1" applyAlignment="1" applyProtection="1">
      <alignment horizontal="left" vertical="center" wrapText="1"/>
      <protection locked="0"/>
    </xf>
    <xf numFmtId="0" fontId="8" fillId="0" borderId="1" xfId="0" applyFont="1" applyFill="1" applyBorder="1" applyAlignment="1" applyProtection="1">
      <alignment horizontal="left"/>
      <protection locked="0"/>
    </xf>
    <xf numFmtId="0" fontId="0" fillId="0" borderId="1" xfId="0" applyBorder="1" applyAlignment="1">
      <alignment horizontal="left"/>
    </xf>
    <xf numFmtId="0" fontId="8" fillId="0" borderId="1" xfId="0" applyFont="1" applyBorder="1" applyAlignment="1">
      <alignment horizontal="left" vertical="top" wrapText="1"/>
    </xf>
    <xf numFmtId="0" fontId="0" fillId="0" borderId="1" xfId="0" applyBorder="1" applyAlignment="1">
      <alignment horizontal="left" vertical="top" wrapText="1"/>
    </xf>
    <xf numFmtId="0" fontId="8" fillId="0" borderId="1" xfId="0" applyFont="1" applyFill="1" applyBorder="1" applyAlignment="1" applyProtection="1">
      <alignment horizontal="left" vertical="center"/>
      <protection locked="0"/>
    </xf>
    <xf numFmtId="0" fontId="0" fillId="0" borderId="1" xfId="0" applyBorder="1" applyAlignment="1">
      <alignment horizontal="left"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0" fillId="0" borderId="1" xfId="0" applyBorder="1" applyAlignment="1">
      <alignment horizontal="left" vertical="center" wrapText="1"/>
    </xf>
    <xf numFmtId="0" fontId="9" fillId="5" borderId="1" xfId="13" applyNumberFormat="1" applyFont="1" applyFill="1" applyProtection="1">
      <alignment horizontal="left" wrapText="1"/>
    </xf>
    <xf numFmtId="0" fontId="10" fillId="5" borderId="1" xfId="3" applyNumberFormat="1" applyFont="1" applyFill="1" applyProtection="1">
      <alignment horizontal="center"/>
    </xf>
    <xf numFmtId="0" fontId="9" fillId="5" borderId="4" xfId="5" applyNumberFormat="1" applyFont="1" applyFill="1" applyBorder="1" applyAlignment="1" applyProtection="1">
      <alignment horizontal="center" vertical="center" wrapText="1"/>
    </xf>
    <xf numFmtId="0" fontId="0" fillId="5" borderId="4" xfId="0" applyFill="1" applyBorder="1" applyAlignment="1"/>
    <xf numFmtId="0" fontId="9" fillId="5" borderId="6" xfId="4" applyFont="1" applyFill="1" applyBorder="1" applyAlignment="1">
      <alignment horizontal="center"/>
    </xf>
    <xf numFmtId="0" fontId="9" fillId="5" borderId="7" xfId="4" applyFont="1" applyFill="1" applyBorder="1" applyAlignment="1">
      <alignment horizontal="center"/>
    </xf>
    <xf numFmtId="0" fontId="9" fillId="5" borderId="8" xfId="4" applyFont="1" applyFill="1" applyBorder="1" applyAlignment="1">
      <alignment horizontal="center"/>
    </xf>
    <xf numFmtId="0" fontId="12" fillId="0" borderId="1" xfId="30" applyNumberFormat="1" applyFont="1" applyFill="1" applyAlignment="1" applyProtection="1">
      <alignment horizontal="center" wrapText="1"/>
      <protection locked="0"/>
    </xf>
    <xf numFmtId="0" fontId="9" fillId="0" borderId="4" xfId="5" applyNumberFormat="1" applyFont="1" applyFill="1" applyBorder="1" applyAlignment="1" applyProtection="1">
      <alignment horizontal="center" vertical="center" wrapText="1"/>
    </xf>
    <xf numFmtId="0" fontId="0" fillId="0" borderId="4" xfId="0" applyBorder="1" applyAlignment="1">
      <alignment horizontal="center" wrapText="1"/>
    </xf>
    <xf numFmtId="0" fontId="14" fillId="0" borderId="13" xfId="0" applyFont="1" applyBorder="1" applyAlignment="1">
      <alignment horizontal="center" wrapText="1"/>
    </xf>
    <xf numFmtId="0" fontId="14" fillId="0" borderId="11" xfId="0" applyFont="1" applyBorder="1" applyAlignment="1">
      <alignment horizontal="center" wrapText="1"/>
    </xf>
    <xf numFmtId="0" fontId="9" fillId="5" borderId="12" xfId="4" applyNumberFormat="1" applyFont="1" applyFill="1" applyBorder="1" applyProtection="1">
      <alignment horizontal="right"/>
    </xf>
    <xf numFmtId="0" fontId="24" fillId="0" borderId="1" xfId="0" applyFont="1" applyBorder="1" applyAlignment="1">
      <alignment horizontal="left" vertical="top" wrapText="1"/>
    </xf>
    <xf numFmtId="0" fontId="13" fillId="0" borderId="1" xfId="0" applyFont="1" applyFill="1" applyBorder="1" applyAlignment="1" applyProtection="1">
      <alignment horizontal="center" vertical="center" wrapText="1"/>
      <protection locked="0"/>
    </xf>
    <xf numFmtId="0" fontId="21" fillId="5"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1" xfId="0" applyFont="1" applyFill="1" applyBorder="1" applyAlignment="1" applyProtection="1">
      <alignment horizontal="left"/>
      <protection locked="0"/>
    </xf>
    <xf numFmtId="0" fontId="24" fillId="0" borderId="1" xfId="0" applyFont="1" applyBorder="1" applyAlignment="1">
      <alignment horizontal="left" vertical="top"/>
    </xf>
    <xf numFmtId="0" fontId="10" fillId="5" borderId="1" xfId="3" applyFont="1" applyFill="1">
      <alignment horizontal="center"/>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49" fontId="9" fillId="5" borderId="4" xfId="5" applyNumberFormat="1" applyFont="1" applyFill="1" applyBorder="1" applyAlignment="1" applyProtection="1">
      <alignment horizontal="center" vertical="center" wrapText="1"/>
    </xf>
    <xf numFmtId="0" fontId="22" fillId="0" borderId="13" xfId="4" applyFont="1" applyFill="1" applyBorder="1" applyAlignment="1">
      <alignment horizontal="center" wrapText="1"/>
    </xf>
    <xf numFmtId="0" fontId="23" fillId="0" borderId="11" xfId="0" applyFont="1" applyFill="1" applyBorder="1" applyAlignment="1">
      <alignment horizontal="center" wrapText="1"/>
    </xf>
    <xf numFmtId="0" fontId="22" fillId="0" borderId="13" xfId="5" applyNumberFormat="1" applyFont="1" applyFill="1" applyBorder="1" applyAlignment="1" applyProtection="1">
      <alignment horizontal="center" vertical="center" wrapText="1"/>
    </xf>
    <xf numFmtId="0" fontId="21" fillId="0" borderId="13" xfId="0" applyFont="1" applyFill="1" applyBorder="1" applyAlignment="1" applyProtection="1">
      <alignment horizontal="center" wrapText="1"/>
      <protection locked="0"/>
    </xf>
    <xf numFmtId="0" fontId="21" fillId="0" borderId="11" xfId="0" applyFont="1" applyFill="1" applyBorder="1" applyAlignment="1" applyProtection="1">
      <alignment horizontal="center" wrapText="1"/>
      <protection locked="0"/>
    </xf>
  </cellXfs>
  <cellStyles count="32">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3 2" xfId="31"/>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537"/>
  <sheetViews>
    <sheetView showGridLines="0" tabSelected="1" view="pageBreakPreview" zoomScaleNormal="100" zoomScaleSheetLayoutView="100" workbookViewId="0">
      <selection activeCell="D16" sqref="D16:D17"/>
    </sheetView>
  </sheetViews>
  <sheetFormatPr defaultColWidth="9.140625" defaultRowHeight="15" outlineLevelRow="6" x14ac:dyDescent="0.25"/>
  <cols>
    <col min="1" max="1" width="7.7109375" style="59" customWidth="1"/>
    <col min="2" max="2" width="53.85546875" style="59" customWidth="1"/>
    <col min="3" max="3" width="12.28515625" style="69" customWidth="1"/>
    <col min="4" max="4" width="13.42578125" style="69" customWidth="1"/>
    <col min="5" max="5" width="13.28515625" style="69" customWidth="1"/>
    <col min="6" max="6" width="9.140625" style="8" customWidth="1"/>
    <col min="7" max="16384" width="9.140625" style="8"/>
  </cols>
  <sheetData>
    <row r="1" spans="1:6" ht="15" customHeight="1" x14ac:dyDescent="0.25">
      <c r="A1" s="88"/>
      <c r="B1" s="89"/>
      <c r="C1" s="97" t="s">
        <v>845</v>
      </c>
      <c r="D1" s="98"/>
      <c r="E1" s="98"/>
      <c r="F1" s="98"/>
    </row>
    <row r="2" spans="1:6" ht="15" customHeight="1" x14ac:dyDescent="0.25">
      <c r="A2" s="88"/>
      <c r="B2" s="89"/>
      <c r="C2" s="99" t="s">
        <v>878</v>
      </c>
      <c r="D2" s="100"/>
      <c r="E2" s="100"/>
      <c r="F2" s="100"/>
    </row>
    <row r="3" spans="1:6" ht="15" customHeight="1" x14ac:dyDescent="0.25">
      <c r="A3" s="88"/>
      <c r="B3" s="90"/>
      <c r="C3" s="99" t="s">
        <v>846</v>
      </c>
      <c r="D3" s="100"/>
      <c r="E3" s="100"/>
      <c r="F3" s="100"/>
    </row>
    <row r="4" spans="1:6" ht="22.5" customHeight="1" x14ac:dyDescent="0.25">
      <c r="A4" s="94"/>
      <c r="B4" s="94"/>
      <c r="C4" s="94"/>
      <c r="D4" s="94"/>
      <c r="E4" s="91"/>
      <c r="F4" s="91"/>
    </row>
    <row r="5" spans="1:6" ht="18.75" customHeight="1" x14ac:dyDescent="0.25">
      <c r="A5" s="88"/>
      <c r="B5" s="89"/>
      <c r="C5" s="97" t="s">
        <v>900</v>
      </c>
      <c r="D5" s="98"/>
      <c r="E5" s="98"/>
      <c r="F5" s="98"/>
    </row>
    <row r="6" spans="1:6" ht="21" customHeight="1" x14ac:dyDescent="0.25">
      <c r="A6" s="88"/>
      <c r="B6" s="101" t="s">
        <v>897</v>
      </c>
      <c r="C6" s="102"/>
      <c r="D6" s="102"/>
      <c r="E6" s="102"/>
      <c r="F6" s="102"/>
    </row>
    <row r="7" spans="1:6" ht="15" customHeight="1" x14ac:dyDescent="0.25">
      <c r="A7" s="88"/>
      <c r="B7" s="95"/>
      <c r="C7" s="103" t="s">
        <v>892</v>
      </c>
      <c r="D7" s="102"/>
      <c r="E7" s="102"/>
      <c r="F7" s="102"/>
    </row>
    <row r="8" spans="1:6" x14ac:dyDescent="0.25">
      <c r="A8" s="88"/>
      <c r="B8" s="96"/>
      <c r="C8" s="104" t="s">
        <v>893</v>
      </c>
      <c r="D8" s="105"/>
      <c r="E8" s="105"/>
      <c r="F8" s="105"/>
    </row>
    <row r="9" spans="1:6" x14ac:dyDescent="0.25">
      <c r="A9" s="88"/>
      <c r="B9" s="96"/>
      <c r="C9" s="104" t="s">
        <v>894</v>
      </c>
      <c r="D9" s="105"/>
      <c r="E9" s="105"/>
      <c r="F9" s="105"/>
    </row>
    <row r="10" spans="1:6" x14ac:dyDescent="0.25">
      <c r="A10" s="88"/>
      <c r="B10" s="92"/>
      <c r="C10" s="93"/>
      <c r="D10" s="93"/>
      <c r="E10" s="93"/>
    </row>
    <row r="11" spans="1:6" x14ac:dyDescent="0.25">
      <c r="A11" s="113" t="s">
        <v>895</v>
      </c>
      <c r="B11" s="113"/>
      <c r="C11" s="113"/>
      <c r="D11" s="113"/>
      <c r="E11" s="113"/>
      <c r="F11" s="2"/>
    </row>
    <row r="12" spans="1:6" ht="43.5" customHeight="1" x14ac:dyDescent="0.25">
      <c r="A12" s="113"/>
      <c r="B12" s="113"/>
      <c r="C12" s="113"/>
      <c r="D12" s="113"/>
      <c r="E12" s="113"/>
      <c r="F12" s="2"/>
    </row>
    <row r="13" spans="1:6" ht="15.75" customHeight="1" x14ac:dyDescent="0.25">
      <c r="B13" s="107"/>
      <c r="C13" s="107"/>
      <c r="D13" s="107"/>
      <c r="E13" s="107"/>
      <c r="F13" s="2"/>
    </row>
    <row r="14" spans="1:6" ht="12" customHeight="1" x14ac:dyDescent="0.25">
      <c r="B14" s="118"/>
      <c r="C14" s="118"/>
      <c r="D14" s="118"/>
      <c r="E14" s="118"/>
      <c r="F14" s="2"/>
    </row>
    <row r="15" spans="1:6" ht="15" customHeight="1" x14ac:dyDescent="0.25">
      <c r="A15" s="108" t="s">
        <v>501</v>
      </c>
      <c r="B15" s="108" t="s">
        <v>504</v>
      </c>
      <c r="C15" s="110" t="s">
        <v>505</v>
      </c>
      <c r="D15" s="111"/>
      <c r="E15" s="112"/>
      <c r="F15" s="2"/>
    </row>
    <row r="16" spans="1:6" ht="34.5" customHeight="1" x14ac:dyDescent="0.25">
      <c r="A16" s="109"/>
      <c r="B16" s="109"/>
      <c r="C16" s="114" t="s">
        <v>873</v>
      </c>
      <c r="D16" s="114" t="s">
        <v>874</v>
      </c>
      <c r="E16" s="116" t="s">
        <v>896</v>
      </c>
      <c r="F16" s="2"/>
    </row>
    <row r="17" spans="1:7" ht="15.75" customHeight="1" x14ac:dyDescent="0.25">
      <c r="A17" s="30">
        <v>1</v>
      </c>
      <c r="B17" s="30">
        <v>2</v>
      </c>
      <c r="C17" s="115"/>
      <c r="D17" s="115"/>
      <c r="E17" s="117"/>
      <c r="F17" s="2"/>
    </row>
    <row r="18" spans="1:7" s="9" customFormat="1" ht="15.75" customHeight="1" x14ac:dyDescent="0.25">
      <c r="A18" s="32"/>
      <c r="B18" s="34" t="s">
        <v>513</v>
      </c>
      <c r="C18" s="36">
        <f>C19+C130+C166+C233+C319+C420+C441+C491+C524+C317</f>
        <v>1088314.0999999999</v>
      </c>
      <c r="D18" s="36">
        <f>D19+D130+D166+D233+D319+D420+D441+D491+D524+D317</f>
        <v>463607.4</v>
      </c>
      <c r="E18" s="36">
        <f>D18/C18*100</f>
        <v>42.598676246131525</v>
      </c>
      <c r="F18" s="7"/>
    </row>
    <row r="19" spans="1:7" s="9" customFormat="1" x14ac:dyDescent="0.25">
      <c r="A19" s="37" t="s">
        <v>1</v>
      </c>
      <c r="B19" s="39" t="s">
        <v>228</v>
      </c>
      <c r="C19" s="40">
        <f>C20+C26+C40+C46+C55+C60</f>
        <v>107512.5</v>
      </c>
      <c r="D19" s="40">
        <f t="shared" ref="D19" si="0">D20+D26+D40+D46+D55+D60</f>
        <v>44837.3</v>
      </c>
      <c r="E19" s="36">
        <f t="shared" ref="E19:E82" si="1">D19/C19*100</f>
        <v>41.704266945703985</v>
      </c>
      <c r="F19" s="4"/>
    </row>
    <row r="20" spans="1:7" ht="25.5" outlineLevel="1" x14ac:dyDescent="0.25">
      <c r="A20" s="20" t="s">
        <v>11</v>
      </c>
      <c r="B20" s="41" t="s">
        <v>239</v>
      </c>
      <c r="C20" s="42">
        <f>'№ 5ведомственная'!F28</f>
        <v>2748.9</v>
      </c>
      <c r="D20" s="42">
        <f>'№ 5ведомственная'!G28</f>
        <v>0</v>
      </c>
      <c r="E20" s="87">
        <f t="shared" si="1"/>
        <v>0</v>
      </c>
      <c r="F20" s="2"/>
    </row>
    <row r="21" spans="1:7" ht="51" hidden="1" outlineLevel="2" x14ac:dyDescent="0.25">
      <c r="A21" s="20" t="s">
        <v>11</v>
      </c>
      <c r="B21" s="41" t="s">
        <v>240</v>
      </c>
      <c r="C21" s="42">
        <f>C22</f>
        <v>2748.9</v>
      </c>
      <c r="D21" s="42">
        <f t="shared" ref="D21:D24" si="2">D22</f>
        <v>0</v>
      </c>
      <c r="E21" s="87">
        <f t="shared" si="1"/>
        <v>0</v>
      </c>
      <c r="F21" s="2"/>
      <c r="G21" s="10"/>
    </row>
    <row r="22" spans="1:7" ht="25.5" hidden="1" outlineLevel="3" x14ac:dyDescent="0.25">
      <c r="A22" s="20" t="s">
        <v>11</v>
      </c>
      <c r="B22" s="41" t="s">
        <v>287</v>
      </c>
      <c r="C22" s="42">
        <f>C23</f>
        <v>2748.9</v>
      </c>
      <c r="D22" s="42">
        <f t="shared" si="2"/>
        <v>0</v>
      </c>
      <c r="E22" s="87">
        <f t="shared" si="1"/>
        <v>0</v>
      </c>
      <c r="F22" s="2"/>
    </row>
    <row r="23" spans="1:7" ht="25.5" hidden="1" outlineLevel="4" x14ac:dyDescent="0.25">
      <c r="A23" s="20" t="s">
        <v>11</v>
      </c>
      <c r="B23" s="41" t="s">
        <v>288</v>
      </c>
      <c r="C23" s="42">
        <f>C24</f>
        <v>2748.9</v>
      </c>
      <c r="D23" s="42">
        <f t="shared" si="2"/>
        <v>0</v>
      </c>
      <c r="E23" s="87">
        <f t="shared" si="1"/>
        <v>0</v>
      </c>
      <c r="F23" s="2"/>
    </row>
    <row r="24" spans="1:7" hidden="1" outlineLevel="5" x14ac:dyDescent="0.25">
      <c r="A24" s="20" t="s">
        <v>11</v>
      </c>
      <c r="B24" s="41" t="s">
        <v>289</v>
      </c>
      <c r="C24" s="42">
        <f>C25</f>
        <v>2748.9</v>
      </c>
      <c r="D24" s="42">
        <f t="shared" si="2"/>
        <v>0</v>
      </c>
      <c r="E24" s="87">
        <f t="shared" si="1"/>
        <v>0</v>
      </c>
      <c r="F24" s="2"/>
    </row>
    <row r="25" spans="1:7" ht="51" hidden="1" outlineLevel="6" x14ac:dyDescent="0.25">
      <c r="A25" s="20" t="s">
        <v>11</v>
      </c>
      <c r="B25" s="41" t="s">
        <v>281</v>
      </c>
      <c r="C25" s="42">
        <f>'№ 5ведомственная'!F33</f>
        <v>2748.9</v>
      </c>
      <c r="D25" s="42">
        <f>'№ 5ведомственная'!G33</f>
        <v>0</v>
      </c>
      <c r="E25" s="87">
        <f t="shared" si="1"/>
        <v>0</v>
      </c>
      <c r="F25" s="2"/>
    </row>
    <row r="26" spans="1:7" ht="38.25" outlineLevel="1" collapsed="1" x14ac:dyDescent="0.25">
      <c r="A26" s="20" t="s">
        <v>16</v>
      </c>
      <c r="B26" s="41" t="s">
        <v>641</v>
      </c>
      <c r="C26" s="42">
        <f>'№ 5ведомственная'!F34</f>
        <v>51493.4</v>
      </c>
      <c r="D26" s="42">
        <f>'№ 5ведомственная'!G34</f>
        <v>22581.5</v>
      </c>
      <c r="E26" s="87">
        <f t="shared" si="1"/>
        <v>43.85319283636349</v>
      </c>
      <c r="F26" s="2"/>
    </row>
    <row r="27" spans="1:7" ht="51" hidden="1" outlineLevel="2" x14ac:dyDescent="0.25">
      <c r="A27" s="20" t="s">
        <v>16</v>
      </c>
      <c r="B27" s="41" t="s">
        <v>240</v>
      </c>
      <c r="C27" s="42" t="e">
        <f>C28+C33</f>
        <v>#REF!</v>
      </c>
      <c r="D27" s="42" t="e">
        <f>D28+D33</f>
        <v>#REF!</v>
      </c>
      <c r="E27" s="87" t="e">
        <f t="shared" si="1"/>
        <v>#REF!</v>
      </c>
      <c r="F27" s="2"/>
    </row>
    <row r="28" spans="1:7" ht="51" hidden="1" outlineLevel="3" x14ac:dyDescent="0.25">
      <c r="A28" s="20" t="s">
        <v>16</v>
      </c>
      <c r="B28" s="41" t="s">
        <v>290</v>
      </c>
      <c r="C28" s="42">
        <f t="shared" ref="C28:D29" si="3">C29</f>
        <v>636.4</v>
      </c>
      <c r="D28" s="42">
        <f t="shared" si="3"/>
        <v>312.3</v>
      </c>
      <c r="E28" s="87">
        <f t="shared" si="1"/>
        <v>49.072910119421756</v>
      </c>
      <c r="F28" s="2"/>
    </row>
    <row r="29" spans="1:7" ht="63.75" hidden="1" outlineLevel="4" x14ac:dyDescent="0.25">
      <c r="A29" s="20" t="s">
        <v>16</v>
      </c>
      <c r="B29" s="41" t="s">
        <v>291</v>
      </c>
      <c r="C29" s="42">
        <f t="shared" si="3"/>
        <v>636.4</v>
      </c>
      <c r="D29" s="42">
        <f t="shared" si="3"/>
        <v>312.3</v>
      </c>
      <c r="E29" s="87">
        <f t="shared" si="1"/>
        <v>49.072910119421756</v>
      </c>
      <c r="F29" s="2"/>
    </row>
    <row r="30" spans="1:7" ht="38.25" hidden="1" outlineLevel="5" x14ac:dyDescent="0.25">
      <c r="A30" s="20" t="s">
        <v>16</v>
      </c>
      <c r="B30" s="41" t="s">
        <v>292</v>
      </c>
      <c r="C30" s="42">
        <f>C31+C32</f>
        <v>636.4</v>
      </c>
      <c r="D30" s="42">
        <f>D31+D32</f>
        <v>312.3</v>
      </c>
      <c r="E30" s="87">
        <f t="shared" si="1"/>
        <v>49.072910119421756</v>
      </c>
      <c r="F30" s="2"/>
    </row>
    <row r="31" spans="1:7" ht="51" hidden="1" outlineLevel="6" x14ac:dyDescent="0.25">
      <c r="A31" s="20" t="s">
        <v>16</v>
      </c>
      <c r="B31" s="41" t="s">
        <v>281</v>
      </c>
      <c r="C31" s="42">
        <f>'№ 5ведомственная'!F39</f>
        <v>397.9</v>
      </c>
      <c r="D31" s="42">
        <f>'№ 5ведомственная'!G39</f>
        <v>248.3</v>
      </c>
      <c r="E31" s="87">
        <f t="shared" si="1"/>
        <v>62.402613722040726</v>
      </c>
      <c r="F31" s="2"/>
    </row>
    <row r="32" spans="1:7" ht="25.5" hidden="1" outlineLevel="6" x14ac:dyDescent="0.25">
      <c r="A32" s="20" t="s">
        <v>16</v>
      </c>
      <c r="B32" s="41" t="s">
        <v>282</v>
      </c>
      <c r="C32" s="42">
        <f>'№ 5ведомственная'!F40</f>
        <v>238.5</v>
      </c>
      <c r="D32" s="42">
        <f>'№ 5ведомственная'!G40</f>
        <v>64</v>
      </c>
      <c r="E32" s="87">
        <f t="shared" si="1"/>
        <v>26.834381551362686</v>
      </c>
      <c r="F32" s="2"/>
    </row>
    <row r="33" spans="1:6" ht="25.5" hidden="1" outlineLevel="3" x14ac:dyDescent="0.25">
      <c r="A33" s="20" t="s">
        <v>16</v>
      </c>
      <c r="B33" s="41" t="s">
        <v>287</v>
      </c>
      <c r="C33" s="42" t="e">
        <f t="shared" ref="C33:D34" si="4">C34</f>
        <v>#REF!</v>
      </c>
      <c r="D33" s="42" t="e">
        <f t="shared" si="4"/>
        <v>#REF!</v>
      </c>
      <c r="E33" s="87" t="e">
        <f t="shared" si="1"/>
        <v>#REF!</v>
      </c>
      <c r="F33" s="2"/>
    </row>
    <row r="34" spans="1:6" ht="25.5" hidden="1" outlineLevel="4" x14ac:dyDescent="0.25">
      <c r="A34" s="20" t="s">
        <v>16</v>
      </c>
      <c r="B34" s="41" t="s">
        <v>288</v>
      </c>
      <c r="C34" s="42" t="e">
        <f t="shared" si="4"/>
        <v>#REF!</v>
      </c>
      <c r="D34" s="42" t="e">
        <f t="shared" si="4"/>
        <v>#REF!</v>
      </c>
      <c r="E34" s="87" t="e">
        <f t="shared" si="1"/>
        <v>#REF!</v>
      </c>
      <c r="F34" s="2"/>
    </row>
    <row r="35" spans="1:6" ht="51" hidden="1" outlineLevel="5" x14ac:dyDescent="0.25">
      <c r="A35" s="20" t="s">
        <v>16</v>
      </c>
      <c r="B35" s="41" t="s">
        <v>294</v>
      </c>
      <c r="C35" s="42" t="e">
        <f>C36+C37+C38+C39</f>
        <v>#REF!</v>
      </c>
      <c r="D35" s="42" t="e">
        <f>D36+D37+D38+D39</f>
        <v>#REF!</v>
      </c>
      <c r="E35" s="87" t="e">
        <f t="shared" si="1"/>
        <v>#REF!</v>
      </c>
      <c r="F35" s="2"/>
    </row>
    <row r="36" spans="1:6" ht="51" hidden="1" outlineLevel="6" x14ac:dyDescent="0.25">
      <c r="A36" s="20" t="s">
        <v>16</v>
      </c>
      <c r="B36" s="41" t="s">
        <v>281</v>
      </c>
      <c r="C36" s="42">
        <f>'№ 5ведомственная'!F44</f>
        <v>43943.1</v>
      </c>
      <c r="D36" s="42">
        <f>'№ 5ведомственная'!G44</f>
        <v>18833.3</v>
      </c>
      <c r="E36" s="87">
        <f t="shared" si="1"/>
        <v>42.85837822092661</v>
      </c>
      <c r="F36" s="2"/>
    </row>
    <row r="37" spans="1:6" ht="25.5" hidden="1" outlineLevel="6" x14ac:dyDescent="0.25">
      <c r="A37" s="20" t="s">
        <v>16</v>
      </c>
      <c r="B37" s="41" t="s">
        <v>282</v>
      </c>
      <c r="C37" s="42">
        <f>'№ 5ведомственная'!F45</f>
        <v>6912.9</v>
      </c>
      <c r="D37" s="42">
        <f>'№ 5ведомственная'!G45</f>
        <v>3334.9</v>
      </c>
      <c r="E37" s="87">
        <f t="shared" si="1"/>
        <v>48.241693066585661</v>
      </c>
      <c r="F37" s="2"/>
    </row>
    <row r="38" spans="1:6" hidden="1" outlineLevel="6" x14ac:dyDescent="0.25">
      <c r="A38" s="20" t="s">
        <v>16</v>
      </c>
      <c r="B38" s="41" t="s">
        <v>293</v>
      </c>
      <c r="C38" s="42" t="e">
        <f>'№ 5ведомственная'!#REF!</f>
        <v>#REF!</v>
      </c>
      <c r="D38" s="42" t="e">
        <f>'№ 5ведомственная'!#REF!</f>
        <v>#REF!</v>
      </c>
      <c r="E38" s="87" t="e">
        <f t="shared" si="1"/>
        <v>#REF!</v>
      </c>
      <c r="F38" s="2"/>
    </row>
    <row r="39" spans="1:6" hidden="1" outlineLevel="6" x14ac:dyDescent="0.25">
      <c r="A39" s="20" t="s">
        <v>16</v>
      </c>
      <c r="B39" s="41" t="s">
        <v>283</v>
      </c>
      <c r="C39" s="42" t="e">
        <f>'№ 5ведомственная'!#REF!</f>
        <v>#REF!</v>
      </c>
      <c r="D39" s="42" t="e">
        <f>'№ 5ведомственная'!#REF!</f>
        <v>#REF!</v>
      </c>
      <c r="E39" s="87" t="e">
        <f t="shared" si="1"/>
        <v>#REF!</v>
      </c>
      <c r="F39" s="2"/>
    </row>
    <row r="40" spans="1:6" outlineLevel="1" collapsed="1" x14ac:dyDescent="0.25">
      <c r="A40" s="20" t="s">
        <v>22</v>
      </c>
      <c r="B40" s="41" t="s">
        <v>241</v>
      </c>
      <c r="C40" s="42">
        <f>'№ 5ведомственная'!F47</f>
        <v>13.9</v>
      </c>
      <c r="D40" s="42">
        <f>'№ 5ведомственная'!G47</f>
        <v>0</v>
      </c>
      <c r="E40" s="87">
        <f t="shared" si="1"/>
        <v>0</v>
      </c>
      <c r="F40" s="2"/>
    </row>
    <row r="41" spans="1:6" ht="51" hidden="1" outlineLevel="2" x14ac:dyDescent="0.25">
      <c r="A41" s="20" t="s">
        <v>22</v>
      </c>
      <c r="B41" s="41" t="s">
        <v>240</v>
      </c>
      <c r="C41" s="42">
        <f>C42</f>
        <v>0</v>
      </c>
      <c r="D41" s="42">
        <f t="shared" ref="D41:D44" si="5">D42</f>
        <v>0</v>
      </c>
      <c r="E41" s="87" t="e">
        <f t="shared" si="1"/>
        <v>#DIV/0!</v>
      </c>
      <c r="F41" s="2"/>
    </row>
    <row r="42" spans="1:6" ht="51" hidden="1" outlineLevel="3" x14ac:dyDescent="0.25">
      <c r="A42" s="20" t="s">
        <v>22</v>
      </c>
      <c r="B42" s="41" t="s">
        <v>290</v>
      </c>
      <c r="C42" s="42">
        <f>C43</f>
        <v>0</v>
      </c>
      <c r="D42" s="42">
        <f t="shared" si="5"/>
        <v>0</v>
      </c>
      <c r="E42" s="87" t="e">
        <f t="shared" si="1"/>
        <v>#DIV/0!</v>
      </c>
      <c r="F42" s="2"/>
    </row>
    <row r="43" spans="1:6" ht="63.75" hidden="1" outlineLevel="4" x14ac:dyDescent="0.25">
      <c r="A43" s="20" t="s">
        <v>22</v>
      </c>
      <c r="B43" s="41" t="s">
        <v>291</v>
      </c>
      <c r="C43" s="42">
        <f>C44</f>
        <v>0</v>
      </c>
      <c r="D43" s="42">
        <f t="shared" si="5"/>
        <v>0</v>
      </c>
      <c r="E43" s="87" t="e">
        <f t="shared" si="1"/>
        <v>#DIV/0!</v>
      </c>
      <c r="F43" s="2"/>
    </row>
    <row r="44" spans="1:6" ht="38.25" hidden="1" outlineLevel="5" x14ac:dyDescent="0.25">
      <c r="A44" s="20" t="s">
        <v>22</v>
      </c>
      <c r="B44" s="41" t="s">
        <v>295</v>
      </c>
      <c r="C44" s="42">
        <f>C45</f>
        <v>0</v>
      </c>
      <c r="D44" s="42">
        <f t="shared" si="5"/>
        <v>0</v>
      </c>
      <c r="E44" s="87" t="e">
        <f t="shared" si="1"/>
        <v>#DIV/0!</v>
      </c>
      <c r="F44" s="2"/>
    </row>
    <row r="45" spans="1:6" ht="25.5" hidden="1" outlineLevel="6" x14ac:dyDescent="0.25">
      <c r="A45" s="20" t="s">
        <v>22</v>
      </c>
      <c r="B45" s="41" t="s">
        <v>282</v>
      </c>
      <c r="C45" s="42"/>
      <c r="D45" s="42"/>
      <c r="E45" s="87" t="e">
        <f t="shared" si="1"/>
        <v>#DIV/0!</v>
      </c>
      <c r="F45" s="2"/>
    </row>
    <row r="46" spans="1:6" ht="38.25" outlineLevel="1" collapsed="1" x14ac:dyDescent="0.25">
      <c r="A46" s="20" t="s">
        <v>2</v>
      </c>
      <c r="B46" s="41" t="s">
        <v>237</v>
      </c>
      <c r="C46" s="42">
        <f>'№ 5ведомственная'!F20+'№ 5ведомственная'!F658</f>
        <v>15554.1</v>
      </c>
      <c r="D46" s="42">
        <f>'№ 5ведомственная'!G20+'№ 5ведомственная'!G658</f>
        <v>7309.2000000000007</v>
      </c>
      <c r="E46" s="87">
        <f t="shared" si="1"/>
        <v>46.992111404710016</v>
      </c>
      <c r="F46" s="2"/>
    </row>
    <row r="47" spans="1:6" hidden="1" outlineLevel="2" x14ac:dyDescent="0.25">
      <c r="A47" s="20" t="s">
        <v>2</v>
      </c>
      <c r="B47" s="41" t="s">
        <v>238</v>
      </c>
      <c r="C47" s="42" t="e">
        <f>C48</f>
        <v>#REF!</v>
      </c>
      <c r="D47" s="42" t="e">
        <f>D48</f>
        <v>#REF!</v>
      </c>
      <c r="E47" s="87" t="e">
        <f t="shared" si="1"/>
        <v>#REF!</v>
      </c>
      <c r="F47" s="2"/>
    </row>
    <row r="48" spans="1:6" ht="25.5" hidden="1" outlineLevel="3" x14ac:dyDescent="0.25">
      <c r="A48" s="20" t="s">
        <v>2</v>
      </c>
      <c r="B48" s="41" t="s">
        <v>279</v>
      </c>
      <c r="C48" s="42" t="e">
        <f>C49+C53</f>
        <v>#REF!</v>
      </c>
      <c r="D48" s="42" t="e">
        <f>D49+D53</f>
        <v>#REF!</v>
      </c>
      <c r="E48" s="87" t="e">
        <f t="shared" si="1"/>
        <v>#REF!</v>
      </c>
      <c r="F48" s="2"/>
    </row>
    <row r="49" spans="1:6" ht="25.5" hidden="1" outlineLevel="5" x14ac:dyDescent="0.25">
      <c r="A49" s="20" t="s">
        <v>2</v>
      </c>
      <c r="B49" s="41" t="s">
        <v>280</v>
      </c>
      <c r="C49" s="42" t="e">
        <f>C50+C51+C52</f>
        <v>#REF!</v>
      </c>
      <c r="D49" s="42" t="e">
        <f>D50+D51+D52</f>
        <v>#REF!</v>
      </c>
      <c r="E49" s="87" t="e">
        <f t="shared" si="1"/>
        <v>#REF!</v>
      </c>
      <c r="F49" s="2"/>
    </row>
    <row r="50" spans="1:6" ht="51" hidden="1" outlineLevel="6" x14ac:dyDescent="0.25">
      <c r="A50" s="20" t="s">
        <v>2</v>
      </c>
      <c r="B50" s="41" t="s">
        <v>281</v>
      </c>
      <c r="C50" s="42">
        <f>'№ 5ведомственная'!F24</f>
        <v>13241.3</v>
      </c>
      <c r="D50" s="42">
        <f>'№ 5ведомственная'!G24</f>
        <v>6437.8</v>
      </c>
      <c r="E50" s="87">
        <f t="shared" si="1"/>
        <v>48.619093291444202</v>
      </c>
      <c r="F50" s="2"/>
    </row>
    <row r="51" spans="1:6" ht="25.5" hidden="1" outlineLevel="6" x14ac:dyDescent="0.25">
      <c r="A51" s="20" t="s">
        <v>2</v>
      </c>
      <c r="B51" s="41" t="s">
        <v>282</v>
      </c>
      <c r="C51" s="42">
        <f>'№ 5ведомственная'!F25</f>
        <v>909.6</v>
      </c>
      <c r="D51" s="42">
        <f>'№ 5ведомственная'!G25</f>
        <v>305.10000000000002</v>
      </c>
      <c r="E51" s="87">
        <f t="shared" si="1"/>
        <v>33.542216358839049</v>
      </c>
      <c r="F51" s="2"/>
    </row>
    <row r="52" spans="1:6" hidden="1" outlineLevel="6" x14ac:dyDescent="0.25">
      <c r="A52" s="20" t="s">
        <v>2</v>
      </c>
      <c r="B52" s="41" t="s">
        <v>283</v>
      </c>
      <c r="C52" s="42" t="e">
        <f>'№ 5ведомственная'!#REF!</f>
        <v>#REF!</v>
      </c>
      <c r="D52" s="42" t="e">
        <f>'№ 5ведомственная'!#REF!</f>
        <v>#REF!</v>
      </c>
      <c r="E52" s="87" t="e">
        <f t="shared" si="1"/>
        <v>#REF!</v>
      </c>
      <c r="F52" s="2"/>
    </row>
    <row r="53" spans="1:6" hidden="1" outlineLevel="5" x14ac:dyDescent="0.25">
      <c r="A53" s="20" t="s">
        <v>2</v>
      </c>
      <c r="B53" s="41" t="s">
        <v>227</v>
      </c>
      <c r="C53" s="42">
        <f>C54</f>
        <v>1402.2</v>
      </c>
      <c r="D53" s="42">
        <f>D54</f>
        <v>566.1</v>
      </c>
      <c r="E53" s="87">
        <f t="shared" si="1"/>
        <v>40.372272143774069</v>
      </c>
      <c r="F53" s="2"/>
    </row>
    <row r="54" spans="1:6" ht="51" hidden="1" outlineLevel="6" x14ac:dyDescent="0.25">
      <c r="A54" s="20" t="s">
        <v>2</v>
      </c>
      <c r="B54" s="41" t="s">
        <v>281</v>
      </c>
      <c r="C54" s="42">
        <f>'№ 5ведомственная'!F662</f>
        <v>1402.2</v>
      </c>
      <c r="D54" s="42">
        <f>'№ 5ведомственная'!G662</f>
        <v>566.1</v>
      </c>
      <c r="E54" s="87">
        <f t="shared" si="1"/>
        <v>40.372272143774069</v>
      </c>
      <c r="F54" s="2"/>
    </row>
    <row r="55" spans="1:6" outlineLevel="1" collapsed="1" x14ac:dyDescent="0.25">
      <c r="A55" s="20" t="s">
        <v>24</v>
      </c>
      <c r="B55" s="41" t="s">
        <v>242</v>
      </c>
      <c r="C55" s="42">
        <f>'№ 5ведомственная'!F53</f>
        <v>1000</v>
      </c>
      <c r="D55" s="42">
        <f>'№ 5ведомственная'!G53</f>
        <v>0</v>
      </c>
      <c r="E55" s="87">
        <f t="shared" si="1"/>
        <v>0</v>
      </c>
      <c r="F55" s="2"/>
    </row>
    <row r="56" spans="1:6" hidden="1" outlineLevel="2" x14ac:dyDescent="0.25">
      <c r="A56" s="20" t="s">
        <v>24</v>
      </c>
      <c r="B56" s="41" t="s">
        <v>238</v>
      </c>
      <c r="C56" s="42">
        <f>C57</f>
        <v>1000</v>
      </c>
      <c r="D56" s="42">
        <f t="shared" ref="D56:D58" si="6">D57</f>
        <v>0</v>
      </c>
      <c r="E56" s="87">
        <f t="shared" si="1"/>
        <v>0</v>
      </c>
      <c r="F56" s="2"/>
    </row>
    <row r="57" spans="1:6" hidden="1" outlineLevel="3" x14ac:dyDescent="0.25">
      <c r="A57" s="20" t="s">
        <v>24</v>
      </c>
      <c r="B57" s="41" t="s">
        <v>242</v>
      </c>
      <c r="C57" s="42">
        <f>C58</f>
        <v>1000</v>
      </c>
      <c r="D57" s="42">
        <f t="shared" si="6"/>
        <v>0</v>
      </c>
      <c r="E57" s="87">
        <f t="shared" si="1"/>
        <v>0</v>
      </c>
      <c r="F57" s="2"/>
    </row>
    <row r="58" spans="1:6" ht="25.5" hidden="1" outlineLevel="5" x14ac:dyDescent="0.25">
      <c r="A58" s="20" t="s">
        <v>24</v>
      </c>
      <c r="B58" s="41" t="s">
        <v>296</v>
      </c>
      <c r="C58" s="42">
        <f>C59</f>
        <v>1000</v>
      </c>
      <c r="D58" s="42">
        <f t="shared" si="6"/>
        <v>0</v>
      </c>
      <c r="E58" s="87">
        <f t="shared" si="1"/>
        <v>0</v>
      </c>
      <c r="F58" s="2"/>
    </row>
    <row r="59" spans="1:6" hidden="1" outlineLevel="6" x14ac:dyDescent="0.25">
      <c r="A59" s="20" t="s">
        <v>24</v>
      </c>
      <c r="B59" s="41" t="s">
        <v>283</v>
      </c>
      <c r="C59" s="42">
        <f>'№ 5ведомственная'!F57</f>
        <v>1000</v>
      </c>
      <c r="D59" s="42">
        <f>'№ 5ведомственная'!G57</f>
        <v>0</v>
      </c>
      <c r="E59" s="87">
        <f t="shared" si="1"/>
        <v>0</v>
      </c>
      <c r="F59" s="2"/>
    </row>
    <row r="60" spans="1:6" outlineLevel="1" collapsed="1" x14ac:dyDescent="0.25">
      <c r="A60" s="20" t="s">
        <v>27</v>
      </c>
      <c r="B60" s="41" t="s">
        <v>243</v>
      </c>
      <c r="C60" s="42">
        <f>'№ 5ведомственная'!F58+'№ 5ведомственная'!F387</f>
        <v>36702.200000000004</v>
      </c>
      <c r="D60" s="42">
        <f>'№ 5ведомственная'!G58+'№ 5ведомственная'!G387</f>
        <v>14946.600000000002</v>
      </c>
      <c r="E60" s="87">
        <f t="shared" si="1"/>
        <v>40.723989297644287</v>
      </c>
      <c r="F60" s="2"/>
    </row>
    <row r="61" spans="1:6" ht="51" hidden="1" outlineLevel="2" x14ac:dyDescent="0.25">
      <c r="A61" s="20" t="s">
        <v>27</v>
      </c>
      <c r="B61" s="41" t="s">
        <v>244</v>
      </c>
      <c r="C61" s="42" t="e">
        <f>C62+C73</f>
        <v>#REF!</v>
      </c>
      <c r="D61" s="42" t="e">
        <f>D62+D73</f>
        <v>#REF!</v>
      </c>
      <c r="E61" s="87" t="e">
        <f t="shared" si="1"/>
        <v>#REF!</v>
      </c>
      <c r="F61" s="2"/>
    </row>
    <row r="62" spans="1:6" ht="25.5" hidden="1" outlineLevel="3" x14ac:dyDescent="0.25">
      <c r="A62" s="20" t="s">
        <v>27</v>
      </c>
      <c r="B62" s="41" t="s">
        <v>297</v>
      </c>
      <c r="C62" s="42" t="e">
        <f>C63+C66</f>
        <v>#REF!</v>
      </c>
      <c r="D62" s="42" t="e">
        <f>D63+D66</f>
        <v>#REF!</v>
      </c>
      <c r="E62" s="87" t="e">
        <f t="shared" si="1"/>
        <v>#REF!</v>
      </c>
      <c r="F62" s="2"/>
    </row>
    <row r="63" spans="1:6" ht="25.5" hidden="1" outlineLevel="4" x14ac:dyDescent="0.25">
      <c r="A63" s="20" t="s">
        <v>27</v>
      </c>
      <c r="B63" s="41" t="s">
        <v>514</v>
      </c>
      <c r="C63" s="42" t="e">
        <f t="shared" ref="C63:D64" si="7">C64</f>
        <v>#REF!</v>
      </c>
      <c r="D63" s="42" t="e">
        <f t="shared" si="7"/>
        <v>#REF!</v>
      </c>
      <c r="E63" s="87" t="e">
        <f t="shared" si="1"/>
        <v>#REF!</v>
      </c>
      <c r="F63" s="2"/>
    </row>
    <row r="64" spans="1:6" ht="25.5" hidden="1" outlineLevel="5" x14ac:dyDescent="0.25">
      <c r="A64" s="20" t="s">
        <v>27</v>
      </c>
      <c r="B64" s="41" t="s">
        <v>298</v>
      </c>
      <c r="C64" s="42" t="e">
        <f t="shared" si="7"/>
        <v>#REF!</v>
      </c>
      <c r="D64" s="42" t="e">
        <f t="shared" si="7"/>
        <v>#REF!</v>
      </c>
      <c r="E64" s="87" t="e">
        <f t="shared" si="1"/>
        <v>#REF!</v>
      </c>
      <c r="F64" s="2"/>
    </row>
    <row r="65" spans="1:6" ht="25.5" hidden="1" outlineLevel="6" x14ac:dyDescent="0.25">
      <c r="A65" s="20" t="s">
        <v>27</v>
      </c>
      <c r="B65" s="41" t="s">
        <v>282</v>
      </c>
      <c r="C65" s="42" t="e">
        <f>'№ 5ведомственная'!#REF!</f>
        <v>#REF!</v>
      </c>
      <c r="D65" s="42" t="e">
        <f>'№ 5ведомственная'!#REF!</f>
        <v>#REF!</v>
      </c>
      <c r="E65" s="87" t="e">
        <f t="shared" si="1"/>
        <v>#REF!</v>
      </c>
      <c r="F65" s="2"/>
    </row>
    <row r="66" spans="1:6" ht="38.25" hidden="1" outlineLevel="4" x14ac:dyDescent="0.25">
      <c r="A66" s="20" t="s">
        <v>27</v>
      </c>
      <c r="B66" s="41" t="s">
        <v>299</v>
      </c>
      <c r="C66" s="42">
        <f>C67+C69+C71</f>
        <v>6018.7</v>
      </c>
      <c r="D66" s="42">
        <f>D67+D69+D71</f>
        <v>1765.3</v>
      </c>
      <c r="E66" s="87">
        <f t="shared" si="1"/>
        <v>29.330254041570441</v>
      </c>
      <c r="F66" s="2"/>
    </row>
    <row r="67" spans="1:6" ht="38.25" hidden="1" outlineLevel="5" x14ac:dyDescent="0.25">
      <c r="A67" s="20" t="s">
        <v>27</v>
      </c>
      <c r="B67" s="41" t="s">
        <v>300</v>
      </c>
      <c r="C67" s="42">
        <f>C68</f>
        <v>150</v>
      </c>
      <c r="D67" s="42">
        <f>D68</f>
        <v>0</v>
      </c>
      <c r="E67" s="87">
        <f t="shared" si="1"/>
        <v>0</v>
      </c>
      <c r="F67" s="2"/>
    </row>
    <row r="68" spans="1:6" ht="25.5" hidden="1" outlineLevel="6" x14ac:dyDescent="0.25">
      <c r="A68" s="20" t="s">
        <v>27</v>
      </c>
      <c r="B68" s="41" t="s">
        <v>282</v>
      </c>
      <c r="C68" s="42">
        <f>'№ 5ведомственная'!F63</f>
        <v>150</v>
      </c>
      <c r="D68" s="42">
        <f>'№ 5ведомственная'!G63</f>
        <v>0</v>
      </c>
      <c r="E68" s="87">
        <f t="shared" si="1"/>
        <v>0</v>
      </c>
      <c r="F68" s="2"/>
    </row>
    <row r="69" spans="1:6" ht="51" hidden="1" outlineLevel="5" x14ac:dyDescent="0.25">
      <c r="A69" s="20" t="s">
        <v>27</v>
      </c>
      <c r="B69" s="41" t="s">
        <v>301</v>
      </c>
      <c r="C69" s="42">
        <f>C70</f>
        <v>1000</v>
      </c>
      <c r="D69" s="42">
        <f>D70</f>
        <v>0</v>
      </c>
      <c r="E69" s="87">
        <f t="shared" si="1"/>
        <v>0</v>
      </c>
      <c r="F69" s="2"/>
    </row>
    <row r="70" spans="1:6" ht="25.5" hidden="1" outlineLevel="6" x14ac:dyDescent="0.25">
      <c r="A70" s="20" t="s">
        <v>27</v>
      </c>
      <c r="B70" s="41" t="s">
        <v>282</v>
      </c>
      <c r="C70" s="42">
        <f>'№ 5ведомственная'!F65</f>
        <v>1000</v>
      </c>
      <c r="D70" s="42">
        <f>'№ 5ведомственная'!G65</f>
        <v>0</v>
      </c>
      <c r="E70" s="87">
        <f t="shared" si="1"/>
        <v>0</v>
      </c>
      <c r="F70" s="2"/>
    </row>
    <row r="71" spans="1:6" ht="25.5" hidden="1" outlineLevel="5" x14ac:dyDescent="0.25">
      <c r="A71" s="20" t="s">
        <v>27</v>
      </c>
      <c r="B71" s="41" t="s">
        <v>302</v>
      </c>
      <c r="C71" s="42">
        <f>C72</f>
        <v>4868.7</v>
      </c>
      <c r="D71" s="42">
        <f>D72</f>
        <v>1765.3</v>
      </c>
      <c r="E71" s="87">
        <f t="shared" si="1"/>
        <v>36.258138722862363</v>
      </c>
      <c r="F71" s="2"/>
    </row>
    <row r="72" spans="1:6" ht="25.5" hidden="1" outlineLevel="6" x14ac:dyDescent="0.25">
      <c r="A72" s="20" t="s">
        <v>27</v>
      </c>
      <c r="B72" s="41" t="s">
        <v>282</v>
      </c>
      <c r="C72" s="42">
        <f>'№ 5ведомственная'!F67</f>
        <v>4868.7</v>
      </c>
      <c r="D72" s="42">
        <f>'№ 5ведомственная'!G67</f>
        <v>1765.3</v>
      </c>
      <c r="E72" s="87">
        <f t="shared" si="1"/>
        <v>36.258138722862363</v>
      </c>
      <c r="F72" s="2"/>
    </row>
    <row r="73" spans="1:6" ht="25.5" hidden="1" outlineLevel="3" x14ac:dyDescent="0.25">
      <c r="A73" s="20" t="s">
        <v>27</v>
      </c>
      <c r="B73" s="41" t="s">
        <v>303</v>
      </c>
      <c r="C73" s="42" t="e">
        <f>C74</f>
        <v>#REF!</v>
      </c>
      <c r="D73" s="42" t="e">
        <f t="shared" ref="D73:D75" si="8">D74</f>
        <v>#REF!</v>
      </c>
      <c r="E73" s="87" t="e">
        <f t="shared" si="1"/>
        <v>#REF!</v>
      </c>
      <c r="F73" s="2"/>
    </row>
    <row r="74" spans="1:6" ht="51" hidden="1" outlineLevel="4" x14ac:dyDescent="0.25">
      <c r="A74" s="20" t="s">
        <v>27</v>
      </c>
      <c r="B74" s="41" t="s">
        <v>304</v>
      </c>
      <c r="C74" s="42" t="e">
        <f>C75</f>
        <v>#REF!</v>
      </c>
      <c r="D74" s="42" t="e">
        <f t="shared" si="8"/>
        <v>#REF!</v>
      </c>
      <c r="E74" s="87" t="e">
        <f t="shared" si="1"/>
        <v>#REF!</v>
      </c>
      <c r="F74" s="2"/>
    </row>
    <row r="75" spans="1:6" ht="25.5" hidden="1" outlineLevel="5" x14ac:dyDescent="0.25">
      <c r="A75" s="20" t="s">
        <v>27</v>
      </c>
      <c r="B75" s="41" t="s">
        <v>305</v>
      </c>
      <c r="C75" s="42" t="e">
        <f>C76</f>
        <v>#REF!</v>
      </c>
      <c r="D75" s="42" t="e">
        <f t="shared" si="8"/>
        <v>#REF!</v>
      </c>
      <c r="E75" s="87" t="e">
        <f t="shared" si="1"/>
        <v>#REF!</v>
      </c>
      <c r="F75" s="2"/>
    </row>
    <row r="76" spans="1:6" ht="25.5" hidden="1" outlineLevel="6" x14ac:dyDescent="0.25">
      <c r="A76" s="20" t="s">
        <v>27</v>
      </c>
      <c r="B76" s="41" t="s">
        <v>282</v>
      </c>
      <c r="C76" s="42" t="e">
        <f>'№ 5ведомственная'!#REF!</f>
        <v>#REF!</v>
      </c>
      <c r="D76" s="42" t="e">
        <f>'№ 5ведомственная'!#REF!</f>
        <v>#REF!</v>
      </c>
      <c r="E76" s="87" t="e">
        <f t="shared" si="1"/>
        <v>#REF!</v>
      </c>
      <c r="F76" s="2"/>
    </row>
    <row r="77" spans="1:6" ht="51" hidden="1" outlineLevel="2" x14ac:dyDescent="0.25">
      <c r="A77" s="20" t="s">
        <v>27</v>
      </c>
      <c r="B77" s="41" t="s">
        <v>240</v>
      </c>
      <c r="C77" s="42" t="e">
        <f>C78+C88</f>
        <v>#REF!</v>
      </c>
      <c r="D77" s="42" t="e">
        <f>D78+D88</f>
        <v>#REF!</v>
      </c>
      <c r="E77" s="87" t="e">
        <f t="shared" si="1"/>
        <v>#REF!</v>
      </c>
      <c r="F77" s="2"/>
    </row>
    <row r="78" spans="1:6" ht="51" hidden="1" outlineLevel="3" x14ac:dyDescent="0.25">
      <c r="A78" s="20" t="s">
        <v>27</v>
      </c>
      <c r="B78" s="41" t="s">
        <v>290</v>
      </c>
      <c r="C78" s="42" t="e">
        <f>C79</f>
        <v>#REF!</v>
      </c>
      <c r="D78" s="42" t="e">
        <f>D79</f>
        <v>#REF!</v>
      </c>
      <c r="E78" s="87" t="e">
        <f t="shared" si="1"/>
        <v>#REF!</v>
      </c>
      <c r="F78" s="2"/>
    </row>
    <row r="79" spans="1:6" ht="63.75" hidden="1" outlineLevel="4" x14ac:dyDescent="0.25">
      <c r="A79" s="20" t="s">
        <v>27</v>
      </c>
      <c r="B79" s="41" t="s">
        <v>291</v>
      </c>
      <c r="C79" s="42" t="e">
        <f>C80+C83+C85</f>
        <v>#REF!</v>
      </c>
      <c r="D79" s="42" t="e">
        <f>D80+D83+D85</f>
        <v>#REF!</v>
      </c>
      <c r="E79" s="87" t="e">
        <f t="shared" si="1"/>
        <v>#REF!</v>
      </c>
      <c r="F79" s="2"/>
    </row>
    <row r="80" spans="1:6" ht="51" hidden="1" outlineLevel="5" x14ac:dyDescent="0.25">
      <c r="A80" s="20" t="s">
        <v>27</v>
      </c>
      <c r="B80" s="41" t="s">
        <v>306</v>
      </c>
      <c r="C80" s="42">
        <f>C81+C82</f>
        <v>309.5</v>
      </c>
      <c r="D80" s="42">
        <f>D81+D82</f>
        <v>43.8</v>
      </c>
      <c r="E80" s="87">
        <f t="shared" si="1"/>
        <v>14.151857835218093</v>
      </c>
      <c r="F80" s="2"/>
    </row>
    <row r="81" spans="1:6" ht="51" hidden="1" outlineLevel="6" x14ac:dyDescent="0.25">
      <c r="A81" s="20" t="s">
        <v>27</v>
      </c>
      <c r="B81" s="41" t="s">
        <v>281</v>
      </c>
      <c r="C81" s="42">
        <f>'№ 5ведомственная'!F73</f>
        <v>156.6</v>
      </c>
      <c r="D81" s="42">
        <f>'№ 5ведомственная'!G73</f>
        <v>33.9</v>
      </c>
      <c r="E81" s="87">
        <f t="shared" si="1"/>
        <v>21.64750957854406</v>
      </c>
      <c r="F81" s="2"/>
    </row>
    <row r="82" spans="1:6" ht="25.5" hidden="1" outlineLevel="6" x14ac:dyDescent="0.25">
      <c r="A82" s="20" t="s">
        <v>27</v>
      </c>
      <c r="B82" s="41" t="s">
        <v>282</v>
      </c>
      <c r="C82" s="42">
        <f>'№ 5ведомственная'!F74</f>
        <v>152.89999999999998</v>
      </c>
      <c r="D82" s="42">
        <f>'№ 5ведомственная'!G74</f>
        <v>9.9</v>
      </c>
      <c r="E82" s="87">
        <f t="shared" si="1"/>
        <v>6.4748201438848936</v>
      </c>
      <c r="F82" s="2"/>
    </row>
    <row r="83" spans="1:6" hidden="1" outlineLevel="5" x14ac:dyDescent="0.25">
      <c r="A83" s="20" t="s">
        <v>27</v>
      </c>
      <c r="B83" s="41" t="s">
        <v>307</v>
      </c>
      <c r="C83" s="42">
        <f>C84</f>
        <v>323</v>
      </c>
      <c r="D83" s="42">
        <f>D84</f>
        <v>323</v>
      </c>
      <c r="E83" s="87">
        <f t="shared" ref="E83:E146" si="9">D83/C83*100</f>
        <v>100</v>
      </c>
      <c r="F83" s="2"/>
    </row>
    <row r="84" spans="1:6" ht="25.5" hidden="1" outlineLevel="6" x14ac:dyDescent="0.25">
      <c r="A84" s="20" t="s">
        <v>27</v>
      </c>
      <c r="B84" s="41" t="s">
        <v>308</v>
      </c>
      <c r="C84" s="42">
        <f>'№ 5ведомственная'!F76</f>
        <v>323</v>
      </c>
      <c r="D84" s="42">
        <f>'№ 5ведомственная'!G76</f>
        <v>323</v>
      </c>
      <c r="E84" s="87">
        <f t="shared" si="9"/>
        <v>100</v>
      </c>
      <c r="F84" s="2"/>
    </row>
    <row r="85" spans="1:6" ht="25.5" hidden="1" outlineLevel="5" x14ac:dyDescent="0.25">
      <c r="A85" s="20" t="s">
        <v>27</v>
      </c>
      <c r="B85" s="41" t="s">
        <v>309</v>
      </c>
      <c r="C85" s="42" t="e">
        <f>C86+C87</f>
        <v>#REF!</v>
      </c>
      <c r="D85" s="42" t="e">
        <f>D86+D87</f>
        <v>#REF!</v>
      </c>
      <c r="E85" s="87" t="e">
        <f t="shared" si="9"/>
        <v>#REF!</v>
      </c>
      <c r="F85" s="2"/>
    </row>
    <row r="86" spans="1:6" ht="51" hidden="1" outlineLevel="6" x14ac:dyDescent="0.25">
      <c r="A86" s="20" t="s">
        <v>27</v>
      </c>
      <c r="B86" s="41" t="s">
        <v>281</v>
      </c>
      <c r="C86" s="42" t="e">
        <f>'№ 5ведомственная'!#REF!</f>
        <v>#REF!</v>
      </c>
      <c r="D86" s="42" t="e">
        <f>'№ 5ведомственная'!#REF!</f>
        <v>#REF!</v>
      </c>
      <c r="E86" s="87" t="e">
        <f t="shared" si="9"/>
        <v>#REF!</v>
      </c>
      <c r="F86" s="2"/>
    </row>
    <row r="87" spans="1:6" ht="25.5" hidden="1" outlineLevel="6" x14ac:dyDescent="0.25">
      <c r="A87" s="20" t="s">
        <v>27</v>
      </c>
      <c r="B87" s="41" t="s">
        <v>282</v>
      </c>
      <c r="C87" s="42" t="e">
        <f>'№ 5ведомственная'!#REF!</f>
        <v>#REF!</v>
      </c>
      <c r="D87" s="42" t="e">
        <f>'№ 5ведомственная'!#REF!</f>
        <v>#REF!</v>
      </c>
      <c r="E87" s="87" t="e">
        <f t="shared" si="9"/>
        <v>#REF!</v>
      </c>
      <c r="F87" s="2"/>
    </row>
    <row r="88" spans="1:6" ht="25.5" hidden="1" outlineLevel="3" x14ac:dyDescent="0.25">
      <c r="A88" s="20" t="s">
        <v>27</v>
      </c>
      <c r="B88" s="41" t="s">
        <v>310</v>
      </c>
      <c r="C88" s="42">
        <f>C89</f>
        <v>600</v>
      </c>
      <c r="D88" s="42">
        <f>D89</f>
        <v>346.6</v>
      </c>
      <c r="E88" s="87">
        <f t="shared" si="9"/>
        <v>57.766666666666666</v>
      </c>
      <c r="F88" s="2"/>
    </row>
    <row r="89" spans="1:6" ht="25.5" hidden="1" outlineLevel="4" x14ac:dyDescent="0.25">
      <c r="A89" s="20" t="s">
        <v>27</v>
      </c>
      <c r="B89" s="41" t="s">
        <v>311</v>
      </c>
      <c r="C89" s="42">
        <f>C90+C92</f>
        <v>600</v>
      </c>
      <c r="D89" s="42">
        <f>D90+D92</f>
        <v>346.6</v>
      </c>
      <c r="E89" s="87">
        <f t="shared" si="9"/>
        <v>57.766666666666666</v>
      </c>
      <c r="F89" s="2"/>
    </row>
    <row r="90" spans="1:6" ht="38.25" hidden="1" outlineLevel="5" x14ac:dyDescent="0.25">
      <c r="A90" s="20" t="s">
        <v>27</v>
      </c>
      <c r="B90" s="41" t="s">
        <v>312</v>
      </c>
      <c r="C90" s="42">
        <f>C91</f>
        <v>200</v>
      </c>
      <c r="D90" s="42">
        <f>D91</f>
        <v>103.1</v>
      </c>
      <c r="E90" s="87">
        <f t="shared" si="9"/>
        <v>51.55</v>
      </c>
      <c r="F90" s="2"/>
    </row>
    <row r="91" spans="1:6" ht="25.5" hidden="1" outlineLevel="6" x14ac:dyDescent="0.25">
      <c r="A91" s="20" t="s">
        <v>27</v>
      </c>
      <c r="B91" s="41" t="s">
        <v>282</v>
      </c>
      <c r="C91" s="42">
        <f>'№ 5ведомственная'!F80</f>
        <v>200</v>
      </c>
      <c r="D91" s="42">
        <f>'№ 5ведомственная'!G80</f>
        <v>103.1</v>
      </c>
      <c r="E91" s="87">
        <f t="shared" si="9"/>
        <v>51.55</v>
      </c>
      <c r="F91" s="2"/>
    </row>
    <row r="92" spans="1:6" ht="38.25" hidden="1" outlineLevel="5" x14ac:dyDescent="0.25">
      <c r="A92" s="20" t="s">
        <v>27</v>
      </c>
      <c r="B92" s="41" t="s">
        <v>313</v>
      </c>
      <c r="C92" s="42">
        <f>C93</f>
        <v>400</v>
      </c>
      <c r="D92" s="42">
        <f>D93</f>
        <v>243.5</v>
      </c>
      <c r="E92" s="87">
        <f t="shared" si="9"/>
        <v>60.875</v>
      </c>
      <c r="F92" s="2"/>
    </row>
    <row r="93" spans="1:6" ht="25.5" hidden="1" outlineLevel="6" x14ac:dyDescent="0.25">
      <c r="A93" s="20" t="s">
        <v>27</v>
      </c>
      <c r="B93" s="41" t="s">
        <v>282</v>
      </c>
      <c r="C93" s="42">
        <f>'№ 5ведомственная'!F82</f>
        <v>400</v>
      </c>
      <c r="D93" s="42">
        <f>'№ 5ведомственная'!G82</f>
        <v>243.5</v>
      </c>
      <c r="E93" s="87">
        <f t="shared" si="9"/>
        <v>60.875</v>
      </c>
      <c r="F93" s="2"/>
    </row>
    <row r="94" spans="1:6" ht="38.25" hidden="1" outlineLevel="2" x14ac:dyDescent="0.25">
      <c r="A94" s="20" t="s">
        <v>27</v>
      </c>
      <c r="B94" s="41" t="s">
        <v>245</v>
      </c>
      <c r="C94" s="42">
        <f>C95</f>
        <v>45</v>
      </c>
      <c r="D94" s="42">
        <f>D95</f>
        <v>0</v>
      </c>
      <c r="E94" s="87">
        <f t="shared" si="9"/>
        <v>0</v>
      </c>
      <c r="F94" s="2"/>
    </row>
    <row r="95" spans="1:6" ht="25.5" hidden="1" outlineLevel="3" x14ac:dyDescent="0.25">
      <c r="A95" s="20" t="s">
        <v>27</v>
      </c>
      <c r="B95" s="41" t="s">
        <v>314</v>
      </c>
      <c r="C95" s="42">
        <f>C96+C100</f>
        <v>45</v>
      </c>
      <c r="D95" s="42">
        <f>D96+D100</f>
        <v>0</v>
      </c>
      <c r="E95" s="87">
        <f t="shared" si="9"/>
        <v>0</v>
      </c>
      <c r="F95" s="2"/>
    </row>
    <row r="96" spans="1:6" ht="25.5" hidden="1" outlineLevel="4" x14ac:dyDescent="0.25">
      <c r="A96" s="20" t="s">
        <v>27</v>
      </c>
      <c r="B96" s="41" t="s">
        <v>315</v>
      </c>
      <c r="C96" s="42">
        <f t="shared" ref="C96:D97" si="10">C97</f>
        <v>2</v>
      </c>
      <c r="D96" s="42">
        <f t="shared" si="10"/>
        <v>0</v>
      </c>
      <c r="E96" s="87">
        <f t="shared" si="9"/>
        <v>0</v>
      </c>
      <c r="F96" s="2"/>
    </row>
    <row r="97" spans="1:6" ht="25.5" hidden="1" outlineLevel="5" x14ac:dyDescent="0.25">
      <c r="A97" s="20" t="s">
        <v>27</v>
      </c>
      <c r="B97" s="41" t="s">
        <v>316</v>
      </c>
      <c r="C97" s="42">
        <f t="shared" si="10"/>
        <v>2</v>
      </c>
      <c r="D97" s="42">
        <f t="shared" si="10"/>
        <v>0</v>
      </c>
      <c r="E97" s="87">
        <f t="shared" si="9"/>
        <v>0</v>
      </c>
      <c r="F97" s="2"/>
    </row>
    <row r="98" spans="1:6" ht="25.5" hidden="1" outlineLevel="6" x14ac:dyDescent="0.25">
      <c r="A98" s="20" t="s">
        <v>27</v>
      </c>
      <c r="B98" s="41" t="s">
        <v>282</v>
      </c>
      <c r="C98" s="42">
        <f>'№ 5ведомственная'!F132</f>
        <v>2</v>
      </c>
      <c r="D98" s="42">
        <f>'№ 5ведомственная'!G132</f>
        <v>0</v>
      </c>
      <c r="E98" s="87">
        <f t="shared" si="9"/>
        <v>0</v>
      </c>
      <c r="F98" s="2"/>
    </row>
    <row r="99" spans="1:6" ht="25.5" hidden="1" outlineLevel="4" x14ac:dyDescent="0.25">
      <c r="A99" s="20" t="s">
        <v>27</v>
      </c>
      <c r="B99" s="41" t="s">
        <v>317</v>
      </c>
      <c r="C99" s="42">
        <f t="shared" ref="C99:D100" si="11">C100</f>
        <v>43</v>
      </c>
      <c r="D99" s="42">
        <f t="shared" si="11"/>
        <v>0</v>
      </c>
      <c r="E99" s="87">
        <f t="shared" si="9"/>
        <v>0</v>
      </c>
      <c r="F99" s="2"/>
    </row>
    <row r="100" spans="1:6" ht="25.5" hidden="1" outlineLevel="5" x14ac:dyDescent="0.25">
      <c r="A100" s="20" t="s">
        <v>27</v>
      </c>
      <c r="B100" s="41" t="s">
        <v>318</v>
      </c>
      <c r="C100" s="42">
        <f t="shared" si="11"/>
        <v>43</v>
      </c>
      <c r="D100" s="42">
        <f t="shared" si="11"/>
        <v>0</v>
      </c>
      <c r="E100" s="87">
        <f t="shared" si="9"/>
        <v>0</v>
      </c>
      <c r="F100" s="2"/>
    </row>
    <row r="101" spans="1:6" ht="25.5" hidden="1" outlineLevel="6" x14ac:dyDescent="0.25">
      <c r="A101" s="20" t="s">
        <v>27</v>
      </c>
      <c r="B101" s="41" t="s">
        <v>282</v>
      </c>
      <c r="C101" s="42">
        <f>'№ 5ведомственная'!F135</f>
        <v>43</v>
      </c>
      <c r="D101" s="42">
        <f>'№ 5ведомственная'!G135</f>
        <v>0</v>
      </c>
      <c r="E101" s="87">
        <f t="shared" si="9"/>
        <v>0</v>
      </c>
      <c r="F101" s="2"/>
    </row>
    <row r="102" spans="1:6" ht="38.25" hidden="1" outlineLevel="2" x14ac:dyDescent="0.25">
      <c r="A102" s="65" t="s">
        <v>27</v>
      </c>
      <c r="B102" s="76" t="s">
        <v>521</v>
      </c>
      <c r="C102" s="77" t="e">
        <f>C103+C110+C117</f>
        <v>#REF!</v>
      </c>
      <c r="D102" s="77" t="e">
        <f>D103+D110+D117</f>
        <v>#REF!</v>
      </c>
      <c r="E102" s="87" t="e">
        <f t="shared" si="9"/>
        <v>#REF!</v>
      </c>
      <c r="F102" s="2"/>
    </row>
    <row r="103" spans="1:6" ht="38.25" hidden="1" outlineLevel="3" x14ac:dyDescent="0.25">
      <c r="A103" s="65" t="s">
        <v>27</v>
      </c>
      <c r="B103" s="76" t="s">
        <v>522</v>
      </c>
      <c r="C103" s="77" t="e">
        <f>C104+C107</f>
        <v>#REF!</v>
      </c>
      <c r="D103" s="77" t="e">
        <f>D104+D107</f>
        <v>#REF!</v>
      </c>
      <c r="E103" s="87" t="e">
        <f t="shared" si="9"/>
        <v>#REF!</v>
      </c>
      <c r="F103" s="2"/>
    </row>
    <row r="104" spans="1:6" ht="25.5" hidden="1" outlineLevel="4" x14ac:dyDescent="0.25">
      <c r="A104" s="65" t="s">
        <v>27</v>
      </c>
      <c r="B104" s="76" t="s">
        <v>319</v>
      </c>
      <c r="C104" s="77" t="e">
        <f t="shared" ref="C104:D105" si="12">C105</f>
        <v>#REF!</v>
      </c>
      <c r="D104" s="77" t="e">
        <f t="shared" si="12"/>
        <v>#REF!</v>
      </c>
      <c r="E104" s="87" t="e">
        <f t="shared" si="9"/>
        <v>#REF!</v>
      </c>
      <c r="F104" s="2"/>
    </row>
    <row r="105" spans="1:6" ht="38.25" hidden="1" outlineLevel="5" x14ac:dyDescent="0.25">
      <c r="A105" s="65" t="s">
        <v>27</v>
      </c>
      <c r="B105" s="76" t="s">
        <v>320</v>
      </c>
      <c r="C105" s="77" t="e">
        <f t="shared" si="12"/>
        <v>#REF!</v>
      </c>
      <c r="D105" s="77" t="e">
        <f t="shared" si="12"/>
        <v>#REF!</v>
      </c>
      <c r="E105" s="87" t="e">
        <f t="shared" si="9"/>
        <v>#REF!</v>
      </c>
      <c r="F105" s="2"/>
    </row>
    <row r="106" spans="1:6" ht="25.5" hidden="1" outlineLevel="6" x14ac:dyDescent="0.25">
      <c r="A106" s="65" t="s">
        <v>27</v>
      </c>
      <c r="B106" s="76" t="s">
        <v>282</v>
      </c>
      <c r="C106" s="77" t="e">
        <f>'№ 5ведомственная'!#REF!</f>
        <v>#REF!</v>
      </c>
      <c r="D106" s="77" t="e">
        <f>'№ 5ведомственная'!#REF!</f>
        <v>#REF!</v>
      </c>
      <c r="E106" s="87" t="e">
        <f t="shared" si="9"/>
        <v>#REF!</v>
      </c>
      <c r="F106" s="2"/>
    </row>
    <row r="107" spans="1:6" ht="38.25" hidden="1" outlineLevel="4" x14ac:dyDescent="0.25">
      <c r="A107" s="65" t="s">
        <v>27</v>
      </c>
      <c r="B107" s="76" t="s">
        <v>321</v>
      </c>
      <c r="C107" s="77" t="e">
        <f t="shared" ref="C107:D108" si="13">C108</f>
        <v>#REF!</v>
      </c>
      <c r="D107" s="77" t="e">
        <f t="shared" si="13"/>
        <v>#REF!</v>
      </c>
      <c r="E107" s="87" t="e">
        <f t="shared" si="9"/>
        <v>#REF!</v>
      </c>
      <c r="F107" s="2"/>
    </row>
    <row r="108" spans="1:6" ht="25.5" hidden="1" outlineLevel="5" x14ac:dyDescent="0.25">
      <c r="A108" s="65" t="s">
        <v>27</v>
      </c>
      <c r="B108" s="76" t="s">
        <v>322</v>
      </c>
      <c r="C108" s="77" t="e">
        <f t="shared" si="13"/>
        <v>#REF!</v>
      </c>
      <c r="D108" s="77" t="e">
        <f t="shared" si="13"/>
        <v>#REF!</v>
      </c>
      <c r="E108" s="87" t="e">
        <f t="shared" si="9"/>
        <v>#REF!</v>
      </c>
      <c r="F108" s="2"/>
    </row>
    <row r="109" spans="1:6" ht="25.5" hidden="1" outlineLevel="6" x14ac:dyDescent="0.25">
      <c r="A109" s="65" t="s">
        <v>27</v>
      </c>
      <c r="B109" s="76" t="s">
        <v>282</v>
      </c>
      <c r="C109" s="77" t="e">
        <f>'№ 5ведомственная'!#REF!</f>
        <v>#REF!</v>
      </c>
      <c r="D109" s="77" t="e">
        <f>'№ 5ведомственная'!#REF!</f>
        <v>#REF!</v>
      </c>
      <c r="E109" s="87" t="e">
        <f t="shared" si="9"/>
        <v>#REF!</v>
      </c>
      <c r="F109" s="2"/>
    </row>
    <row r="110" spans="1:6" ht="51" hidden="1" outlineLevel="3" x14ac:dyDescent="0.25">
      <c r="A110" s="65" t="s">
        <v>27</v>
      </c>
      <c r="B110" s="76" t="s">
        <v>523</v>
      </c>
      <c r="C110" s="77" t="e">
        <f>C111+C114</f>
        <v>#REF!</v>
      </c>
      <c r="D110" s="77" t="e">
        <f>D111+D114</f>
        <v>#REF!</v>
      </c>
      <c r="E110" s="87" t="e">
        <f t="shared" si="9"/>
        <v>#REF!</v>
      </c>
      <c r="F110" s="2"/>
    </row>
    <row r="111" spans="1:6" ht="51" hidden="1" outlineLevel="4" x14ac:dyDescent="0.25">
      <c r="A111" s="65" t="s">
        <v>27</v>
      </c>
      <c r="B111" s="76" t="s">
        <v>515</v>
      </c>
      <c r="C111" s="77" t="e">
        <f t="shared" ref="C111:D112" si="14">C112</f>
        <v>#REF!</v>
      </c>
      <c r="D111" s="77" t="e">
        <f t="shared" si="14"/>
        <v>#REF!</v>
      </c>
      <c r="E111" s="87" t="e">
        <f t="shared" si="9"/>
        <v>#REF!</v>
      </c>
      <c r="F111" s="2"/>
    </row>
    <row r="112" spans="1:6" ht="51" hidden="1" outlineLevel="5" x14ac:dyDescent="0.25">
      <c r="A112" s="65" t="s">
        <v>27</v>
      </c>
      <c r="B112" s="76" t="s">
        <v>524</v>
      </c>
      <c r="C112" s="77" t="e">
        <f t="shared" si="14"/>
        <v>#REF!</v>
      </c>
      <c r="D112" s="77" t="e">
        <f t="shared" si="14"/>
        <v>#REF!</v>
      </c>
      <c r="E112" s="87" t="e">
        <f t="shared" si="9"/>
        <v>#REF!</v>
      </c>
      <c r="F112" s="2"/>
    </row>
    <row r="113" spans="1:6" ht="25.5" hidden="1" outlineLevel="6" x14ac:dyDescent="0.25">
      <c r="A113" s="65" t="s">
        <v>27</v>
      </c>
      <c r="B113" s="76" t="s">
        <v>282</v>
      </c>
      <c r="C113" s="77" t="e">
        <f>'№ 5ведомственная'!#REF!</f>
        <v>#REF!</v>
      </c>
      <c r="D113" s="77" t="e">
        <f>'№ 5ведомственная'!#REF!</f>
        <v>#REF!</v>
      </c>
      <c r="E113" s="87" t="e">
        <f t="shared" si="9"/>
        <v>#REF!</v>
      </c>
      <c r="F113" s="2"/>
    </row>
    <row r="114" spans="1:6" ht="25.5" hidden="1" outlineLevel="4" x14ac:dyDescent="0.25">
      <c r="A114" s="65" t="s">
        <v>27</v>
      </c>
      <c r="B114" s="76" t="s">
        <v>323</v>
      </c>
      <c r="C114" s="77" t="e">
        <f t="shared" ref="C114:D115" si="15">C115</f>
        <v>#REF!</v>
      </c>
      <c r="D114" s="77" t="e">
        <f t="shared" si="15"/>
        <v>#REF!</v>
      </c>
      <c r="E114" s="87" t="e">
        <f t="shared" si="9"/>
        <v>#REF!</v>
      </c>
      <c r="F114" s="2"/>
    </row>
    <row r="115" spans="1:6" hidden="1" outlineLevel="5" x14ac:dyDescent="0.25">
      <c r="A115" s="65" t="s">
        <v>27</v>
      </c>
      <c r="B115" s="76" t="s">
        <v>324</v>
      </c>
      <c r="C115" s="77" t="e">
        <f t="shared" si="15"/>
        <v>#REF!</v>
      </c>
      <c r="D115" s="77" t="e">
        <f t="shared" si="15"/>
        <v>#REF!</v>
      </c>
      <c r="E115" s="87" t="e">
        <f t="shared" si="9"/>
        <v>#REF!</v>
      </c>
      <c r="F115" s="2"/>
    </row>
    <row r="116" spans="1:6" ht="25.5" hidden="1" outlineLevel="6" x14ac:dyDescent="0.25">
      <c r="A116" s="65" t="s">
        <v>27</v>
      </c>
      <c r="B116" s="76" t="s">
        <v>282</v>
      </c>
      <c r="C116" s="77" t="e">
        <f>'№ 5ведомственная'!#REF!</f>
        <v>#REF!</v>
      </c>
      <c r="D116" s="77" t="e">
        <f>'№ 5ведомственная'!#REF!</f>
        <v>#REF!</v>
      </c>
      <c r="E116" s="87" t="e">
        <f t="shared" si="9"/>
        <v>#REF!</v>
      </c>
      <c r="F116" s="2"/>
    </row>
    <row r="117" spans="1:6" ht="38.25" hidden="1" outlineLevel="3" x14ac:dyDescent="0.25">
      <c r="A117" s="65" t="s">
        <v>27</v>
      </c>
      <c r="B117" s="76" t="s">
        <v>525</v>
      </c>
      <c r="C117" s="77" t="e">
        <f>C118+C121</f>
        <v>#REF!</v>
      </c>
      <c r="D117" s="77" t="e">
        <f>D118+D121</f>
        <v>#REF!</v>
      </c>
      <c r="E117" s="87" t="e">
        <f t="shared" si="9"/>
        <v>#REF!</v>
      </c>
      <c r="F117" s="2"/>
    </row>
    <row r="118" spans="1:6" ht="25.5" hidden="1" outlineLevel="4" x14ac:dyDescent="0.25">
      <c r="A118" s="65" t="s">
        <v>27</v>
      </c>
      <c r="B118" s="76" t="s">
        <v>325</v>
      </c>
      <c r="C118" s="77" t="e">
        <f t="shared" ref="C118:D119" si="16">C119</f>
        <v>#REF!</v>
      </c>
      <c r="D118" s="77" t="e">
        <f t="shared" si="16"/>
        <v>#REF!</v>
      </c>
      <c r="E118" s="87" t="e">
        <f t="shared" si="9"/>
        <v>#REF!</v>
      </c>
      <c r="F118" s="2"/>
    </row>
    <row r="119" spans="1:6" ht="38.25" hidden="1" outlineLevel="5" x14ac:dyDescent="0.25">
      <c r="A119" s="65" t="s">
        <v>27</v>
      </c>
      <c r="B119" s="76" t="s">
        <v>526</v>
      </c>
      <c r="C119" s="77" t="e">
        <f t="shared" si="16"/>
        <v>#REF!</v>
      </c>
      <c r="D119" s="77" t="e">
        <f t="shared" si="16"/>
        <v>#REF!</v>
      </c>
      <c r="E119" s="87" t="e">
        <f t="shared" si="9"/>
        <v>#REF!</v>
      </c>
      <c r="F119" s="2"/>
    </row>
    <row r="120" spans="1:6" ht="25.5" hidden="1" outlineLevel="6" x14ac:dyDescent="0.25">
      <c r="A120" s="65" t="s">
        <v>27</v>
      </c>
      <c r="B120" s="76" t="s">
        <v>282</v>
      </c>
      <c r="C120" s="77" t="e">
        <f>'№ 5ведомственная'!#REF!</f>
        <v>#REF!</v>
      </c>
      <c r="D120" s="77" t="e">
        <f>'№ 5ведомственная'!#REF!</f>
        <v>#REF!</v>
      </c>
      <c r="E120" s="87" t="e">
        <f t="shared" si="9"/>
        <v>#REF!</v>
      </c>
      <c r="F120" s="2"/>
    </row>
    <row r="121" spans="1:6" ht="25.5" hidden="1" outlineLevel="4" x14ac:dyDescent="0.25">
      <c r="A121" s="65" t="s">
        <v>27</v>
      </c>
      <c r="B121" s="76" t="s">
        <v>326</v>
      </c>
      <c r="C121" s="77" t="e">
        <f t="shared" ref="C121:D122" si="17">C122</f>
        <v>#REF!</v>
      </c>
      <c r="D121" s="77" t="e">
        <f t="shared" si="17"/>
        <v>#REF!</v>
      </c>
      <c r="E121" s="87" t="e">
        <f t="shared" si="9"/>
        <v>#REF!</v>
      </c>
      <c r="F121" s="2"/>
    </row>
    <row r="122" spans="1:6" ht="25.5" hidden="1" outlineLevel="5" x14ac:dyDescent="0.25">
      <c r="A122" s="65" t="s">
        <v>27</v>
      </c>
      <c r="B122" s="76" t="s">
        <v>527</v>
      </c>
      <c r="C122" s="77" t="e">
        <f t="shared" si="17"/>
        <v>#REF!</v>
      </c>
      <c r="D122" s="77" t="e">
        <f t="shared" si="17"/>
        <v>#REF!</v>
      </c>
      <c r="E122" s="87" t="e">
        <f t="shared" si="9"/>
        <v>#REF!</v>
      </c>
      <c r="F122" s="2"/>
    </row>
    <row r="123" spans="1:6" ht="25.5" hidden="1" outlineLevel="6" x14ac:dyDescent="0.25">
      <c r="A123" s="65" t="s">
        <v>27</v>
      </c>
      <c r="B123" s="76" t="s">
        <v>282</v>
      </c>
      <c r="C123" s="77" t="e">
        <f>'№ 5ведомственная'!#REF!</f>
        <v>#REF!</v>
      </c>
      <c r="D123" s="77" t="e">
        <f>'№ 5ведомственная'!#REF!</f>
        <v>#REF!</v>
      </c>
      <c r="E123" s="87" t="e">
        <f t="shared" si="9"/>
        <v>#REF!</v>
      </c>
      <c r="F123" s="2"/>
    </row>
    <row r="124" spans="1:6" hidden="1" outlineLevel="2" x14ac:dyDescent="0.25">
      <c r="A124" s="20" t="s">
        <v>27</v>
      </c>
      <c r="B124" s="41" t="s">
        <v>238</v>
      </c>
      <c r="C124" s="42" t="e">
        <f t="shared" ref="C124:D125" si="18">C125</f>
        <v>#REF!</v>
      </c>
      <c r="D124" s="42" t="e">
        <f t="shared" si="18"/>
        <v>#REF!</v>
      </c>
      <c r="E124" s="87" t="e">
        <f t="shared" si="9"/>
        <v>#REF!</v>
      </c>
      <c r="F124" s="2"/>
    </row>
    <row r="125" spans="1:6" ht="25.5" hidden="1" outlineLevel="3" x14ac:dyDescent="0.25">
      <c r="A125" s="20" t="s">
        <v>27</v>
      </c>
      <c r="B125" s="41" t="s">
        <v>284</v>
      </c>
      <c r="C125" s="42" t="e">
        <f t="shared" si="18"/>
        <v>#REF!</v>
      </c>
      <c r="D125" s="42" t="e">
        <f t="shared" si="18"/>
        <v>#REF!</v>
      </c>
      <c r="E125" s="87" t="e">
        <f t="shared" si="9"/>
        <v>#REF!</v>
      </c>
      <c r="F125" s="2"/>
    </row>
    <row r="126" spans="1:6" ht="25.5" hidden="1" outlineLevel="5" x14ac:dyDescent="0.25">
      <c r="A126" s="20" t="s">
        <v>27</v>
      </c>
      <c r="B126" s="41" t="s">
        <v>327</v>
      </c>
      <c r="C126" s="42" t="e">
        <f>C127+C128+C129</f>
        <v>#REF!</v>
      </c>
      <c r="D126" s="42" t="e">
        <f>D127+D128+D129</f>
        <v>#REF!</v>
      </c>
      <c r="E126" s="87" t="e">
        <f t="shared" si="9"/>
        <v>#REF!</v>
      </c>
      <c r="F126" s="2"/>
    </row>
    <row r="127" spans="1:6" ht="51" hidden="1" outlineLevel="6" x14ac:dyDescent="0.25">
      <c r="A127" s="20" t="s">
        <v>27</v>
      </c>
      <c r="B127" s="41" t="s">
        <v>281</v>
      </c>
      <c r="C127" s="42" t="e">
        <f>'№ 5ведомственная'!#REF!</f>
        <v>#REF!</v>
      </c>
      <c r="D127" s="42" t="e">
        <f>'№ 5ведомственная'!#REF!</f>
        <v>#REF!</v>
      </c>
      <c r="E127" s="87" t="e">
        <f t="shared" si="9"/>
        <v>#REF!</v>
      </c>
      <c r="F127" s="2"/>
    </row>
    <row r="128" spans="1:6" ht="25.5" hidden="1" outlineLevel="6" x14ac:dyDescent="0.25">
      <c r="A128" s="20" t="s">
        <v>27</v>
      </c>
      <c r="B128" s="41" t="s">
        <v>282</v>
      </c>
      <c r="C128" s="42" t="e">
        <f>'№ 5ведомственная'!#REF!</f>
        <v>#REF!</v>
      </c>
      <c r="D128" s="42" t="e">
        <f>'№ 5ведомственная'!#REF!</f>
        <v>#REF!</v>
      </c>
      <c r="E128" s="87" t="e">
        <f t="shared" si="9"/>
        <v>#REF!</v>
      </c>
      <c r="F128" s="2"/>
    </row>
    <row r="129" spans="1:6" hidden="1" outlineLevel="6" x14ac:dyDescent="0.25">
      <c r="A129" s="20" t="s">
        <v>27</v>
      </c>
      <c r="B129" s="41" t="s">
        <v>283</v>
      </c>
      <c r="C129" s="42" t="e">
        <f>'№ 5ведомственная'!#REF!</f>
        <v>#REF!</v>
      </c>
      <c r="D129" s="42" t="e">
        <f>'№ 5ведомственная'!#REF!</f>
        <v>#REF!</v>
      </c>
      <c r="E129" s="87" t="e">
        <f t="shared" si="9"/>
        <v>#REF!</v>
      </c>
      <c r="F129" s="2"/>
    </row>
    <row r="130" spans="1:6" s="9" customFormat="1" ht="25.5" collapsed="1" x14ac:dyDescent="0.25">
      <c r="A130" s="37" t="s">
        <v>49</v>
      </c>
      <c r="B130" s="39" t="s">
        <v>229</v>
      </c>
      <c r="C130" s="40">
        <f>C131+C144+C165</f>
        <v>5447.9</v>
      </c>
      <c r="D130" s="40">
        <f>D131+D144+D165</f>
        <v>2519.1999999999998</v>
      </c>
      <c r="E130" s="36">
        <f t="shared" si="9"/>
        <v>46.241671102626704</v>
      </c>
      <c r="F130" s="4"/>
    </row>
    <row r="131" spans="1:6" outlineLevel="1" x14ac:dyDescent="0.25">
      <c r="A131" s="20" t="s">
        <v>50</v>
      </c>
      <c r="B131" s="41" t="s">
        <v>246</v>
      </c>
      <c r="C131" s="42">
        <f>'№ 5ведомственная'!F91</f>
        <v>1307</v>
      </c>
      <c r="D131" s="42">
        <f>'№ 5ведомственная'!G91</f>
        <v>560.69999999999993</v>
      </c>
      <c r="E131" s="87">
        <f t="shared" si="9"/>
        <v>42.899770466717669</v>
      </c>
      <c r="F131" s="2"/>
    </row>
    <row r="132" spans="1:6" ht="51" hidden="1" outlineLevel="2" x14ac:dyDescent="0.25">
      <c r="A132" s="20" t="s">
        <v>50</v>
      </c>
      <c r="B132" s="41" t="s">
        <v>240</v>
      </c>
      <c r="C132" s="42" t="e">
        <f>C133</f>
        <v>#REF!</v>
      </c>
      <c r="D132" s="42" t="e">
        <f t="shared" ref="D132:D134" si="19">D133</f>
        <v>#REF!</v>
      </c>
      <c r="E132" s="87" t="e">
        <f t="shared" si="9"/>
        <v>#REF!</v>
      </c>
      <c r="F132" s="2"/>
    </row>
    <row r="133" spans="1:6" ht="51" hidden="1" outlineLevel="3" x14ac:dyDescent="0.25">
      <c r="A133" s="20" t="s">
        <v>50</v>
      </c>
      <c r="B133" s="41" t="s">
        <v>290</v>
      </c>
      <c r="C133" s="42" t="e">
        <f>C134</f>
        <v>#REF!</v>
      </c>
      <c r="D133" s="42" t="e">
        <f t="shared" si="19"/>
        <v>#REF!</v>
      </c>
      <c r="E133" s="87" t="e">
        <f t="shared" si="9"/>
        <v>#REF!</v>
      </c>
      <c r="F133" s="2"/>
    </row>
    <row r="134" spans="1:6" ht="63.75" hidden="1" outlineLevel="4" x14ac:dyDescent="0.25">
      <c r="A134" s="20" t="s">
        <v>50</v>
      </c>
      <c r="B134" s="41" t="s">
        <v>291</v>
      </c>
      <c r="C134" s="42" t="e">
        <f>C135</f>
        <v>#REF!</v>
      </c>
      <c r="D134" s="42" t="e">
        <f t="shared" si="19"/>
        <v>#REF!</v>
      </c>
      <c r="E134" s="87" t="e">
        <f t="shared" si="9"/>
        <v>#REF!</v>
      </c>
      <c r="F134" s="2"/>
    </row>
    <row r="135" spans="1:6" ht="25.5" hidden="1" outlineLevel="5" x14ac:dyDescent="0.25">
      <c r="A135" s="20" t="s">
        <v>50</v>
      </c>
      <c r="B135" s="41" t="s">
        <v>328</v>
      </c>
      <c r="C135" s="42" t="e">
        <f>C136+C137</f>
        <v>#REF!</v>
      </c>
      <c r="D135" s="42" t="e">
        <f>D136+D137</f>
        <v>#REF!</v>
      </c>
      <c r="E135" s="87" t="e">
        <f t="shared" si="9"/>
        <v>#REF!</v>
      </c>
      <c r="F135" s="2"/>
    </row>
    <row r="136" spans="1:6" ht="51" hidden="1" outlineLevel="6" x14ac:dyDescent="0.25">
      <c r="A136" s="20" t="s">
        <v>50</v>
      </c>
      <c r="B136" s="41" t="s">
        <v>281</v>
      </c>
      <c r="C136" s="42">
        <f>'№ 5ведомственная'!F96</f>
        <v>940</v>
      </c>
      <c r="D136" s="42">
        <f>'№ 5ведомственная'!G96</f>
        <v>460.9</v>
      </c>
      <c r="E136" s="87">
        <f t="shared" si="9"/>
        <v>49.031914893617021</v>
      </c>
      <c r="F136" s="2"/>
    </row>
    <row r="137" spans="1:6" ht="25.5" hidden="1" outlineLevel="6" x14ac:dyDescent="0.25">
      <c r="A137" s="20" t="s">
        <v>50</v>
      </c>
      <c r="B137" s="41" t="s">
        <v>282</v>
      </c>
      <c r="C137" s="42" t="e">
        <f>'№ 5ведомственная'!#REF!</f>
        <v>#REF!</v>
      </c>
      <c r="D137" s="42" t="e">
        <f>'№ 5ведомственная'!#REF!</f>
        <v>#REF!</v>
      </c>
      <c r="E137" s="87" t="e">
        <f t="shared" si="9"/>
        <v>#REF!</v>
      </c>
      <c r="F137" s="2"/>
    </row>
    <row r="138" spans="1:6" ht="63.75" hidden="1" outlineLevel="2" x14ac:dyDescent="0.25">
      <c r="A138" s="20" t="s">
        <v>51</v>
      </c>
      <c r="B138" s="41" t="s">
        <v>247</v>
      </c>
      <c r="C138" s="42" t="e">
        <f>C139</f>
        <v>#REF!</v>
      </c>
      <c r="D138" s="42" t="e">
        <f t="shared" ref="D138:D140" si="20">D139</f>
        <v>#REF!</v>
      </c>
      <c r="E138" s="87" t="e">
        <f t="shared" si="9"/>
        <v>#REF!</v>
      </c>
      <c r="F138" s="2"/>
    </row>
    <row r="139" spans="1:6" ht="51" hidden="1" outlineLevel="3" x14ac:dyDescent="0.25">
      <c r="A139" s="20" t="s">
        <v>51</v>
      </c>
      <c r="B139" s="41" t="s">
        <v>329</v>
      </c>
      <c r="C139" s="42" t="e">
        <f>C140</f>
        <v>#REF!</v>
      </c>
      <c r="D139" s="42" t="e">
        <f t="shared" si="20"/>
        <v>#REF!</v>
      </c>
      <c r="E139" s="87" t="e">
        <f t="shared" si="9"/>
        <v>#REF!</v>
      </c>
      <c r="F139" s="2"/>
    </row>
    <row r="140" spans="1:6" ht="25.5" hidden="1" outlineLevel="4" x14ac:dyDescent="0.25">
      <c r="A140" s="20" t="s">
        <v>51</v>
      </c>
      <c r="B140" s="41" t="s">
        <v>330</v>
      </c>
      <c r="C140" s="42" t="e">
        <f>C141</f>
        <v>#REF!</v>
      </c>
      <c r="D140" s="42" t="e">
        <f t="shared" si="20"/>
        <v>#REF!</v>
      </c>
      <c r="E140" s="87" t="e">
        <f t="shared" si="9"/>
        <v>#REF!</v>
      </c>
      <c r="F140" s="2"/>
    </row>
    <row r="141" spans="1:6" ht="25.5" hidden="1" outlineLevel="5" x14ac:dyDescent="0.25">
      <c r="A141" s="20" t="s">
        <v>51</v>
      </c>
      <c r="B141" s="41" t="s">
        <v>331</v>
      </c>
      <c r="C141" s="42" t="e">
        <f>C142+C143</f>
        <v>#REF!</v>
      </c>
      <c r="D141" s="42" t="e">
        <f>D142+D143</f>
        <v>#REF!</v>
      </c>
      <c r="E141" s="87" t="e">
        <f t="shared" si="9"/>
        <v>#REF!</v>
      </c>
      <c r="F141" s="2"/>
    </row>
    <row r="142" spans="1:6" ht="51" hidden="1" outlineLevel="6" x14ac:dyDescent="0.25">
      <c r="A142" s="20" t="s">
        <v>51</v>
      </c>
      <c r="B142" s="41" t="s">
        <v>281</v>
      </c>
      <c r="C142" s="42" t="e">
        <f>'№ 5ведомственная'!#REF!</f>
        <v>#REF!</v>
      </c>
      <c r="D142" s="42" t="e">
        <f>'№ 5ведомственная'!#REF!</f>
        <v>#REF!</v>
      </c>
      <c r="E142" s="87" t="e">
        <f t="shared" si="9"/>
        <v>#REF!</v>
      </c>
      <c r="F142" s="2"/>
    </row>
    <row r="143" spans="1:6" ht="25.5" hidden="1" outlineLevel="6" x14ac:dyDescent="0.25">
      <c r="A143" s="20" t="s">
        <v>51</v>
      </c>
      <c r="B143" s="41" t="s">
        <v>282</v>
      </c>
      <c r="C143" s="42" t="e">
        <f>'№ 5ведомственная'!#REF!</f>
        <v>#REF!</v>
      </c>
      <c r="D143" s="42" t="e">
        <f>'№ 5ведомственная'!#REF!</f>
        <v>#REF!</v>
      </c>
      <c r="E143" s="87" t="e">
        <f t="shared" si="9"/>
        <v>#REF!</v>
      </c>
      <c r="F143" s="2"/>
    </row>
    <row r="144" spans="1:6" ht="28.5" customHeight="1" outlineLevel="1" collapsed="1" x14ac:dyDescent="0.25">
      <c r="A144" s="20" t="s">
        <v>56</v>
      </c>
      <c r="B144" s="41" t="s">
        <v>575</v>
      </c>
      <c r="C144" s="42">
        <f>'№ 5ведомственная'!F98</f>
        <v>3875.9</v>
      </c>
      <c r="D144" s="42">
        <f>'№ 5ведомственная'!G98</f>
        <v>1758.5</v>
      </c>
      <c r="E144" s="87">
        <f t="shared" si="9"/>
        <v>45.370107587915065</v>
      </c>
      <c r="F144" s="2"/>
    </row>
    <row r="145" spans="1:6" ht="63.75" hidden="1" outlineLevel="2" x14ac:dyDescent="0.25">
      <c r="A145" s="20" t="s">
        <v>56</v>
      </c>
      <c r="B145" s="41" t="s">
        <v>247</v>
      </c>
      <c r="C145" s="42" t="e">
        <f>C146+C150</f>
        <v>#REF!</v>
      </c>
      <c r="D145" s="42" t="e">
        <f>D146+D150</f>
        <v>#REF!</v>
      </c>
      <c r="E145" s="87" t="e">
        <f t="shared" si="9"/>
        <v>#REF!</v>
      </c>
      <c r="F145" s="2"/>
    </row>
    <row r="146" spans="1:6" ht="38.25" hidden="1" outlineLevel="3" x14ac:dyDescent="0.25">
      <c r="A146" s="20" t="s">
        <v>56</v>
      </c>
      <c r="B146" s="41" t="s">
        <v>332</v>
      </c>
      <c r="C146" s="42" t="e">
        <f>C147</f>
        <v>#REF!</v>
      </c>
      <c r="D146" s="42" t="e">
        <f t="shared" ref="D146:D148" si="21">D147</f>
        <v>#REF!</v>
      </c>
      <c r="E146" s="87" t="e">
        <f t="shared" si="9"/>
        <v>#REF!</v>
      </c>
      <c r="F146" s="2"/>
    </row>
    <row r="147" spans="1:6" ht="51" hidden="1" outlineLevel="4" x14ac:dyDescent="0.25">
      <c r="A147" s="20" t="s">
        <v>56</v>
      </c>
      <c r="B147" s="41" t="s">
        <v>333</v>
      </c>
      <c r="C147" s="42" t="e">
        <f>C148</f>
        <v>#REF!</v>
      </c>
      <c r="D147" s="42" t="e">
        <f t="shared" si="21"/>
        <v>#REF!</v>
      </c>
      <c r="E147" s="87" t="e">
        <f t="shared" ref="E147:E210" si="22">D147/C147*100</f>
        <v>#REF!</v>
      </c>
      <c r="F147" s="2"/>
    </row>
    <row r="148" spans="1:6" hidden="1" outlineLevel="5" x14ac:dyDescent="0.25">
      <c r="A148" s="20" t="s">
        <v>56</v>
      </c>
      <c r="B148" s="41" t="s">
        <v>334</v>
      </c>
      <c r="C148" s="42" t="e">
        <f>C149</f>
        <v>#REF!</v>
      </c>
      <c r="D148" s="42" t="e">
        <f t="shared" si="21"/>
        <v>#REF!</v>
      </c>
      <c r="E148" s="87" t="e">
        <f t="shared" si="22"/>
        <v>#REF!</v>
      </c>
      <c r="F148" s="2"/>
    </row>
    <row r="149" spans="1:6" ht="25.5" hidden="1" outlineLevel="6" x14ac:dyDescent="0.25">
      <c r="A149" s="20" t="s">
        <v>56</v>
      </c>
      <c r="B149" s="41" t="s">
        <v>282</v>
      </c>
      <c r="C149" s="42" t="e">
        <f>'№ 5ведомственная'!#REF!</f>
        <v>#REF!</v>
      </c>
      <c r="D149" s="42" t="e">
        <f>'№ 5ведомственная'!#REF!</f>
        <v>#REF!</v>
      </c>
      <c r="E149" s="87" t="e">
        <f t="shared" si="22"/>
        <v>#REF!</v>
      </c>
      <c r="F149" s="2"/>
    </row>
    <row r="150" spans="1:6" ht="25.5" hidden="1" outlineLevel="3" x14ac:dyDescent="0.25">
      <c r="A150" s="20" t="s">
        <v>56</v>
      </c>
      <c r="B150" s="41" t="s">
        <v>335</v>
      </c>
      <c r="C150" s="42" t="e">
        <f>C151+C162</f>
        <v>#REF!</v>
      </c>
      <c r="D150" s="42" t="e">
        <f>D151+D162</f>
        <v>#REF!</v>
      </c>
      <c r="E150" s="87" t="e">
        <f t="shared" si="22"/>
        <v>#REF!</v>
      </c>
      <c r="F150" s="2"/>
    </row>
    <row r="151" spans="1:6" ht="38.25" hidden="1" outlineLevel="4" x14ac:dyDescent="0.25">
      <c r="A151" s="20" t="s">
        <v>56</v>
      </c>
      <c r="B151" s="41" t="s">
        <v>336</v>
      </c>
      <c r="C151" s="42" t="e">
        <f>C152+C154+C156+C158+C160</f>
        <v>#REF!</v>
      </c>
      <c r="D151" s="42" t="e">
        <f>D152+D154+D156+D158+D160</f>
        <v>#REF!</v>
      </c>
      <c r="E151" s="87" t="e">
        <f t="shared" si="22"/>
        <v>#REF!</v>
      </c>
      <c r="F151" s="2"/>
    </row>
    <row r="152" spans="1:6" hidden="1" outlineLevel="5" x14ac:dyDescent="0.25">
      <c r="A152" s="20" t="s">
        <v>56</v>
      </c>
      <c r="B152" s="41" t="s">
        <v>337</v>
      </c>
      <c r="C152" s="42">
        <f>C153</f>
        <v>130</v>
      </c>
      <c r="D152" s="42">
        <f>D153</f>
        <v>130</v>
      </c>
      <c r="E152" s="87">
        <f t="shared" si="22"/>
        <v>100</v>
      </c>
      <c r="F152" s="2"/>
    </row>
    <row r="153" spans="1:6" ht="25.5" hidden="1" outlineLevel="6" x14ac:dyDescent="0.25">
      <c r="A153" s="20" t="s">
        <v>56</v>
      </c>
      <c r="B153" s="41" t="s">
        <v>282</v>
      </c>
      <c r="C153" s="42">
        <f>'№ 5ведомственная'!F115</f>
        <v>130</v>
      </c>
      <c r="D153" s="42">
        <f>'№ 5ведомственная'!G115</f>
        <v>130</v>
      </c>
      <c r="E153" s="87">
        <f t="shared" si="22"/>
        <v>100</v>
      </c>
      <c r="F153" s="2"/>
    </row>
    <row r="154" spans="1:6" hidden="1" outlineLevel="5" x14ac:dyDescent="0.25">
      <c r="A154" s="20" t="s">
        <v>56</v>
      </c>
      <c r="B154" s="41" t="s">
        <v>338</v>
      </c>
      <c r="C154" s="42">
        <f>C155</f>
        <v>250</v>
      </c>
      <c r="D154" s="42">
        <f>D155</f>
        <v>250</v>
      </c>
      <c r="E154" s="87">
        <f t="shared" si="22"/>
        <v>100</v>
      </c>
      <c r="F154" s="2"/>
    </row>
    <row r="155" spans="1:6" ht="25.5" hidden="1" outlineLevel="6" x14ac:dyDescent="0.25">
      <c r="A155" s="20" t="s">
        <v>56</v>
      </c>
      <c r="B155" s="41" t="s">
        <v>282</v>
      </c>
      <c r="C155" s="42">
        <f>'№ 5ведомственная'!F117</f>
        <v>250</v>
      </c>
      <c r="D155" s="42">
        <f>'№ 5ведомственная'!G117</f>
        <v>250</v>
      </c>
      <c r="E155" s="87">
        <f t="shared" si="22"/>
        <v>100</v>
      </c>
      <c r="F155" s="2"/>
    </row>
    <row r="156" spans="1:6" hidden="1" outlineLevel="5" x14ac:dyDescent="0.25">
      <c r="A156" s="20" t="s">
        <v>56</v>
      </c>
      <c r="B156" s="41" t="s">
        <v>339</v>
      </c>
      <c r="C156" s="42" t="e">
        <f>C157</f>
        <v>#REF!</v>
      </c>
      <c r="D156" s="42" t="e">
        <f>D157</f>
        <v>#REF!</v>
      </c>
      <c r="E156" s="87" t="e">
        <f t="shared" si="22"/>
        <v>#REF!</v>
      </c>
      <c r="F156" s="2"/>
    </row>
    <row r="157" spans="1:6" ht="25.5" hidden="1" outlineLevel="6" x14ac:dyDescent="0.25">
      <c r="A157" s="20" t="s">
        <v>56</v>
      </c>
      <c r="B157" s="41" t="s">
        <v>282</v>
      </c>
      <c r="C157" s="42" t="e">
        <f>'№ 5ведомственная'!#REF!</f>
        <v>#REF!</v>
      </c>
      <c r="D157" s="42" t="e">
        <f>'№ 5ведомственная'!#REF!</f>
        <v>#REF!</v>
      </c>
      <c r="E157" s="87" t="e">
        <f t="shared" si="22"/>
        <v>#REF!</v>
      </c>
      <c r="F157" s="2"/>
    </row>
    <row r="158" spans="1:6" hidden="1" outlineLevel="5" x14ac:dyDescent="0.25">
      <c r="A158" s="20" t="s">
        <v>56</v>
      </c>
      <c r="B158" s="41" t="s">
        <v>340</v>
      </c>
      <c r="C158" s="42">
        <f>C159</f>
        <v>10</v>
      </c>
      <c r="D158" s="42">
        <f>D159</f>
        <v>0</v>
      </c>
      <c r="E158" s="87">
        <f t="shared" si="22"/>
        <v>0</v>
      </c>
      <c r="F158" s="2"/>
    </row>
    <row r="159" spans="1:6" ht="25.5" hidden="1" outlineLevel="6" x14ac:dyDescent="0.25">
      <c r="A159" s="20" t="s">
        <v>56</v>
      </c>
      <c r="B159" s="41" t="s">
        <v>282</v>
      </c>
      <c r="C159" s="42">
        <f>'№ 5ведомственная'!F119</f>
        <v>10</v>
      </c>
      <c r="D159" s="42">
        <f>'№ 5ведомственная'!G119</f>
        <v>0</v>
      </c>
      <c r="E159" s="87">
        <f t="shared" si="22"/>
        <v>0</v>
      </c>
      <c r="F159" s="2"/>
    </row>
    <row r="160" spans="1:6" hidden="1" outlineLevel="5" x14ac:dyDescent="0.25">
      <c r="A160" s="20" t="s">
        <v>56</v>
      </c>
      <c r="B160" s="41" t="s">
        <v>341</v>
      </c>
      <c r="C160" s="42">
        <f>C161</f>
        <v>10</v>
      </c>
      <c r="D160" s="42">
        <f>D161</f>
        <v>9.6999999999999993</v>
      </c>
      <c r="E160" s="87">
        <f t="shared" si="22"/>
        <v>97</v>
      </c>
      <c r="F160" s="2"/>
    </row>
    <row r="161" spans="1:6" ht="25.5" hidden="1" outlineLevel="6" x14ac:dyDescent="0.25">
      <c r="A161" s="20" t="s">
        <v>56</v>
      </c>
      <c r="B161" s="41" t="s">
        <v>282</v>
      </c>
      <c r="C161" s="42">
        <f>'№ 5ведомственная'!F121</f>
        <v>10</v>
      </c>
      <c r="D161" s="42">
        <f>'№ 5ведомственная'!G121</f>
        <v>9.6999999999999993</v>
      </c>
      <c r="E161" s="87">
        <f t="shared" si="22"/>
        <v>97</v>
      </c>
      <c r="F161" s="2"/>
    </row>
    <row r="162" spans="1:6" ht="38.25" hidden="1" outlineLevel="4" x14ac:dyDescent="0.25">
      <c r="A162" s="20" t="s">
        <v>56</v>
      </c>
      <c r="B162" s="41" t="s">
        <v>342</v>
      </c>
      <c r="C162" s="42">
        <f t="shared" ref="C162:D163" si="23">C163</f>
        <v>50</v>
      </c>
      <c r="D162" s="42">
        <f t="shared" si="23"/>
        <v>0</v>
      </c>
      <c r="E162" s="87">
        <f t="shared" si="22"/>
        <v>0</v>
      </c>
      <c r="F162" s="2"/>
    </row>
    <row r="163" spans="1:6" ht="25.5" hidden="1" outlineLevel="5" x14ac:dyDescent="0.25">
      <c r="A163" s="20" t="s">
        <v>56</v>
      </c>
      <c r="B163" s="41" t="s">
        <v>343</v>
      </c>
      <c r="C163" s="42">
        <f t="shared" si="23"/>
        <v>50</v>
      </c>
      <c r="D163" s="42">
        <f t="shared" si="23"/>
        <v>0</v>
      </c>
      <c r="E163" s="87">
        <f t="shared" si="22"/>
        <v>0</v>
      </c>
      <c r="F163" s="2"/>
    </row>
    <row r="164" spans="1:6" ht="25.5" hidden="1" outlineLevel="6" x14ac:dyDescent="0.25">
      <c r="A164" s="20" t="s">
        <v>56</v>
      </c>
      <c r="B164" s="41" t="s">
        <v>282</v>
      </c>
      <c r="C164" s="42">
        <f>'№ 5ведомственная'!F124</f>
        <v>50</v>
      </c>
      <c r="D164" s="42">
        <f>'№ 5ведомственная'!G124</f>
        <v>0</v>
      </c>
      <c r="E164" s="87">
        <f t="shared" si="22"/>
        <v>0</v>
      </c>
      <c r="F164" s="2"/>
    </row>
    <row r="165" spans="1:6" ht="25.5" outlineLevel="6" x14ac:dyDescent="0.25">
      <c r="A165" s="19" t="s">
        <v>559</v>
      </c>
      <c r="B165" s="41" t="s">
        <v>564</v>
      </c>
      <c r="C165" s="42">
        <f>'№ 5ведомственная'!F127</f>
        <v>265</v>
      </c>
      <c r="D165" s="42">
        <f>'№ 5ведомственная'!G127</f>
        <v>200</v>
      </c>
      <c r="E165" s="87">
        <f t="shared" si="22"/>
        <v>75.471698113207552</v>
      </c>
      <c r="F165" s="2"/>
    </row>
    <row r="166" spans="1:6" s="9" customFormat="1" x14ac:dyDescent="0.25">
      <c r="A166" s="37" t="s">
        <v>67</v>
      </c>
      <c r="B166" s="39" t="s">
        <v>230</v>
      </c>
      <c r="C166" s="40">
        <f>C181+C187+C218+C180</f>
        <v>163281.09999999998</v>
      </c>
      <c r="D166" s="40">
        <f t="shared" ref="D166" si="24">D181+D187+D218+D180</f>
        <v>23875.800000000003</v>
      </c>
      <c r="E166" s="36">
        <f t="shared" si="22"/>
        <v>14.622512954653052</v>
      </c>
      <c r="F166" s="4"/>
    </row>
    <row r="167" spans="1:6" ht="38.25" hidden="1" outlineLevel="2" x14ac:dyDescent="0.25">
      <c r="A167" s="20" t="s">
        <v>140</v>
      </c>
      <c r="B167" s="41" t="s">
        <v>264</v>
      </c>
      <c r="C167" s="42" t="e">
        <f>C168</f>
        <v>#REF!</v>
      </c>
      <c r="D167" s="42" t="e">
        <f>D168</f>
        <v>#REF!</v>
      </c>
      <c r="E167" s="87" t="e">
        <f t="shared" si="22"/>
        <v>#REF!</v>
      </c>
      <c r="F167" s="2"/>
    </row>
    <row r="168" spans="1:6" ht="25.5" hidden="1" outlineLevel="3" x14ac:dyDescent="0.25">
      <c r="A168" s="20" t="s">
        <v>140</v>
      </c>
      <c r="B168" s="41" t="s">
        <v>419</v>
      </c>
      <c r="C168" s="42" t="e">
        <f>C169+C172</f>
        <v>#REF!</v>
      </c>
      <c r="D168" s="42" t="e">
        <f>D169+D172</f>
        <v>#REF!</v>
      </c>
      <c r="E168" s="87" t="e">
        <f t="shared" si="22"/>
        <v>#REF!</v>
      </c>
      <c r="F168" s="2"/>
    </row>
    <row r="169" spans="1:6" ht="38.25" hidden="1" outlineLevel="4" x14ac:dyDescent="0.25">
      <c r="A169" s="20" t="s">
        <v>140</v>
      </c>
      <c r="B169" s="41" t="s">
        <v>459</v>
      </c>
      <c r="C169" s="42" t="e">
        <f t="shared" ref="C169:D170" si="25">C170</f>
        <v>#REF!</v>
      </c>
      <c r="D169" s="42" t="e">
        <f t="shared" si="25"/>
        <v>#REF!</v>
      </c>
      <c r="E169" s="87" t="e">
        <f t="shared" si="22"/>
        <v>#REF!</v>
      </c>
      <c r="F169" s="2"/>
    </row>
    <row r="170" spans="1:6" ht="25.5" hidden="1" outlineLevel="5" x14ac:dyDescent="0.25">
      <c r="A170" s="20" t="s">
        <v>140</v>
      </c>
      <c r="B170" s="41" t="s">
        <v>460</v>
      </c>
      <c r="C170" s="42" t="e">
        <f t="shared" si="25"/>
        <v>#REF!</v>
      </c>
      <c r="D170" s="42" t="e">
        <f t="shared" si="25"/>
        <v>#REF!</v>
      </c>
      <c r="E170" s="87" t="e">
        <f t="shared" si="22"/>
        <v>#REF!</v>
      </c>
      <c r="F170" s="2"/>
    </row>
    <row r="171" spans="1:6" ht="51" hidden="1" outlineLevel="6" x14ac:dyDescent="0.25">
      <c r="A171" s="20" t="s">
        <v>140</v>
      </c>
      <c r="B171" s="41" t="s">
        <v>281</v>
      </c>
      <c r="C171" s="42" t="e">
        <f>'№ 5ведомственная'!#REF!</f>
        <v>#REF!</v>
      </c>
      <c r="D171" s="42" t="e">
        <f>'№ 5ведомственная'!#REF!</f>
        <v>#REF!</v>
      </c>
      <c r="E171" s="87" t="e">
        <f t="shared" si="22"/>
        <v>#REF!</v>
      </c>
      <c r="F171" s="2"/>
    </row>
    <row r="172" spans="1:6" ht="25.5" hidden="1" outlineLevel="4" x14ac:dyDescent="0.25">
      <c r="A172" s="20" t="s">
        <v>140</v>
      </c>
      <c r="B172" s="41" t="s">
        <v>420</v>
      </c>
      <c r="C172" s="42" t="e">
        <f t="shared" ref="C172:D173" si="26">C173</f>
        <v>#REF!</v>
      </c>
      <c r="D172" s="42" t="e">
        <f t="shared" si="26"/>
        <v>#REF!</v>
      </c>
      <c r="E172" s="87" t="e">
        <f t="shared" si="22"/>
        <v>#REF!</v>
      </c>
      <c r="F172" s="2"/>
    </row>
    <row r="173" spans="1:6" ht="25.5" hidden="1" outlineLevel="5" x14ac:dyDescent="0.25">
      <c r="A173" s="20" t="s">
        <v>140</v>
      </c>
      <c r="B173" s="41" t="s">
        <v>421</v>
      </c>
      <c r="C173" s="42" t="e">
        <f t="shared" si="26"/>
        <v>#REF!</v>
      </c>
      <c r="D173" s="42" t="e">
        <f t="shared" si="26"/>
        <v>#REF!</v>
      </c>
      <c r="E173" s="87" t="e">
        <f t="shared" si="22"/>
        <v>#REF!</v>
      </c>
      <c r="F173" s="2"/>
    </row>
    <row r="174" spans="1:6" ht="25.5" hidden="1" outlineLevel="6" x14ac:dyDescent="0.25">
      <c r="A174" s="20" t="s">
        <v>140</v>
      </c>
      <c r="B174" s="41" t="s">
        <v>308</v>
      </c>
      <c r="C174" s="42" t="e">
        <f>'№ 5ведомственная'!#REF!</f>
        <v>#REF!</v>
      </c>
      <c r="D174" s="42" t="e">
        <f>'№ 5ведомственная'!#REF!</f>
        <v>#REF!</v>
      </c>
      <c r="E174" s="87" t="e">
        <f t="shared" si="22"/>
        <v>#REF!</v>
      </c>
      <c r="F174" s="2"/>
    </row>
    <row r="175" spans="1:6" ht="51" hidden="1" outlineLevel="2" x14ac:dyDescent="0.25">
      <c r="A175" s="20" t="s">
        <v>68</v>
      </c>
      <c r="B175" s="41" t="s">
        <v>248</v>
      </c>
      <c r="C175" s="42" t="e">
        <f>C176</f>
        <v>#REF!</v>
      </c>
      <c r="D175" s="42" t="e">
        <f t="shared" ref="D175:D178" si="27">D176</f>
        <v>#REF!</v>
      </c>
      <c r="E175" s="87" t="e">
        <f t="shared" si="22"/>
        <v>#REF!</v>
      </c>
      <c r="F175" s="2"/>
    </row>
    <row r="176" spans="1:6" ht="25.5" hidden="1" outlineLevel="3" x14ac:dyDescent="0.25">
      <c r="A176" s="20" t="s">
        <v>68</v>
      </c>
      <c r="B176" s="41" t="s">
        <v>344</v>
      </c>
      <c r="C176" s="42" t="e">
        <f>C177</f>
        <v>#REF!</v>
      </c>
      <c r="D176" s="42" t="e">
        <f t="shared" si="27"/>
        <v>#REF!</v>
      </c>
      <c r="E176" s="87" t="e">
        <f t="shared" si="22"/>
        <v>#REF!</v>
      </c>
      <c r="F176" s="2"/>
    </row>
    <row r="177" spans="1:6" ht="25.5" hidden="1" outlineLevel="4" x14ac:dyDescent="0.25">
      <c r="A177" s="20" t="s">
        <v>68</v>
      </c>
      <c r="B177" s="41" t="s">
        <v>345</v>
      </c>
      <c r="C177" s="42" t="e">
        <f>C178</f>
        <v>#REF!</v>
      </c>
      <c r="D177" s="42" t="e">
        <f t="shared" si="27"/>
        <v>#REF!</v>
      </c>
      <c r="E177" s="87" t="e">
        <f t="shared" si="22"/>
        <v>#REF!</v>
      </c>
      <c r="F177" s="2"/>
    </row>
    <row r="178" spans="1:6" ht="63.75" hidden="1" outlineLevel="5" x14ac:dyDescent="0.25">
      <c r="A178" s="20" t="s">
        <v>68</v>
      </c>
      <c r="B178" s="41" t="s">
        <v>346</v>
      </c>
      <c r="C178" s="42" t="e">
        <f>C179</f>
        <v>#REF!</v>
      </c>
      <c r="D178" s="42" t="e">
        <f t="shared" si="27"/>
        <v>#REF!</v>
      </c>
      <c r="E178" s="87" t="e">
        <f t="shared" si="22"/>
        <v>#REF!</v>
      </c>
      <c r="F178" s="2"/>
    </row>
    <row r="179" spans="1:6" ht="25.5" hidden="1" outlineLevel="6" x14ac:dyDescent="0.25">
      <c r="A179" s="20" t="s">
        <v>68</v>
      </c>
      <c r="B179" s="41" t="s">
        <v>282</v>
      </c>
      <c r="C179" s="42" t="e">
        <f>'№ 5ведомственная'!#REF!</f>
        <v>#REF!</v>
      </c>
      <c r="D179" s="42" t="e">
        <f>'№ 5ведомственная'!#REF!</f>
        <v>#REF!</v>
      </c>
      <c r="E179" s="87" t="e">
        <f t="shared" si="22"/>
        <v>#REF!</v>
      </c>
      <c r="F179" s="2"/>
    </row>
    <row r="180" spans="1:6" outlineLevel="6" x14ac:dyDescent="0.25">
      <c r="A180" s="19" t="s">
        <v>68</v>
      </c>
      <c r="B180" s="41" t="s">
        <v>623</v>
      </c>
      <c r="C180" s="42">
        <f>'№ 5ведомственная'!F147</f>
        <v>2179.6999999999998</v>
      </c>
      <c r="D180" s="42">
        <f>'№ 5ведомственная'!G147</f>
        <v>0</v>
      </c>
      <c r="E180" s="87">
        <f t="shared" si="22"/>
        <v>0</v>
      </c>
      <c r="F180" s="2"/>
    </row>
    <row r="181" spans="1:6" outlineLevel="1" x14ac:dyDescent="0.25">
      <c r="A181" s="20" t="s">
        <v>72</v>
      </c>
      <c r="B181" s="41" t="s">
        <v>249</v>
      </c>
      <c r="C181" s="42">
        <f>'№ 5ведомственная'!F153</f>
        <v>16525.400000000001</v>
      </c>
      <c r="D181" s="42">
        <f>'№ 5ведомственная'!G153</f>
        <v>5564.9</v>
      </c>
      <c r="E181" s="87">
        <f t="shared" si="22"/>
        <v>33.674827840778434</v>
      </c>
      <c r="F181" s="2"/>
    </row>
    <row r="182" spans="1:6" ht="51" hidden="1" outlineLevel="2" x14ac:dyDescent="0.25">
      <c r="A182" s="20" t="s">
        <v>72</v>
      </c>
      <c r="B182" s="41" t="s">
        <v>248</v>
      </c>
      <c r="C182" s="42">
        <f>C183</f>
        <v>3305</v>
      </c>
      <c r="D182" s="42">
        <f t="shared" ref="D182:D185" si="28">D183</f>
        <v>1112.9000000000001</v>
      </c>
      <c r="E182" s="87">
        <f t="shared" si="22"/>
        <v>33.673222390317704</v>
      </c>
      <c r="F182" s="2"/>
    </row>
    <row r="183" spans="1:6" ht="25.5" hidden="1" outlineLevel="3" x14ac:dyDescent="0.25">
      <c r="A183" s="20" t="s">
        <v>72</v>
      </c>
      <c r="B183" s="41" t="s">
        <v>347</v>
      </c>
      <c r="C183" s="42">
        <f>C184</f>
        <v>3305</v>
      </c>
      <c r="D183" s="42">
        <f t="shared" si="28"/>
        <v>1112.9000000000001</v>
      </c>
      <c r="E183" s="87">
        <f t="shared" si="22"/>
        <v>33.673222390317704</v>
      </c>
      <c r="F183" s="2"/>
    </row>
    <row r="184" spans="1:6" hidden="1" outlineLevel="4" x14ac:dyDescent="0.25">
      <c r="A184" s="20" t="s">
        <v>72</v>
      </c>
      <c r="B184" s="41" t="s">
        <v>348</v>
      </c>
      <c r="C184" s="42">
        <f>C185</f>
        <v>3305</v>
      </c>
      <c r="D184" s="42">
        <f t="shared" si="28"/>
        <v>1112.9000000000001</v>
      </c>
      <c r="E184" s="87">
        <f t="shared" si="22"/>
        <v>33.673222390317704</v>
      </c>
      <c r="F184" s="2"/>
    </row>
    <row r="185" spans="1:6" ht="38.25" hidden="1" outlineLevel="5" x14ac:dyDescent="0.25">
      <c r="A185" s="20" t="s">
        <v>72</v>
      </c>
      <c r="B185" s="41" t="s">
        <v>349</v>
      </c>
      <c r="C185" s="42">
        <f>C186</f>
        <v>3305</v>
      </c>
      <c r="D185" s="42">
        <f t="shared" si="28"/>
        <v>1112.9000000000001</v>
      </c>
      <c r="E185" s="87">
        <f t="shared" si="22"/>
        <v>33.673222390317704</v>
      </c>
      <c r="F185" s="2"/>
    </row>
    <row r="186" spans="1:6" ht="25.5" hidden="1" outlineLevel="6" x14ac:dyDescent="0.25">
      <c r="A186" s="20" t="s">
        <v>72</v>
      </c>
      <c r="B186" s="41" t="s">
        <v>282</v>
      </c>
      <c r="C186" s="42">
        <f>'№ 5ведомственная'!F160</f>
        <v>3305</v>
      </c>
      <c r="D186" s="42">
        <f>'№ 5ведомственная'!G160</f>
        <v>1112.9000000000001</v>
      </c>
      <c r="E186" s="87">
        <f t="shared" si="22"/>
        <v>33.673222390317704</v>
      </c>
      <c r="F186" s="2"/>
    </row>
    <row r="187" spans="1:6" outlineLevel="1" collapsed="1" x14ac:dyDescent="0.25">
      <c r="A187" s="20" t="s">
        <v>76</v>
      </c>
      <c r="B187" s="41" t="s">
        <v>250</v>
      </c>
      <c r="C187" s="42">
        <f>'№ 5ведомственная'!F161</f>
        <v>144475.99999999997</v>
      </c>
      <c r="D187" s="42">
        <f>'№ 5ведомственная'!G161</f>
        <v>18273.5</v>
      </c>
      <c r="E187" s="87">
        <f t="shared" si="22"/>
        <v>12.648121487305852</v>
      </c>
      <c r="F187" s="2"/>
    </row>
    <row r="188" spans="1:6" ht="51" hidden="1" outlineLevel="2" x14ac:dyDescent="0.25">
      <c r="A188" s="20" t="s">
        <v>76</v>
      </c>
      <c r="B188" s="41" t="s">
        <v>248</v>
      </c>
      <c r="C188" s="42" t="e">
        <f>C189+C205+C214</f>
        <v>#REF!</v>
      </c>
      <c r="D188" s="42" t="e">
        <f>D189+D205+D214</f>
        <v>#REF!</v>
      </c>
      <c r="E188" s="87" t="e">
        <f t="shared" si="22"/>
        <v>#REF!</v>
      </c>
      <c r="F188" s="2"/>
    </row>
    <row r="189" spans="1:6" ht="25.5" hidden="1" outlineLevel="3" x14ac:dyDescent="0.25">
      <c r="A189" s="20" t="s">
        <v>76</v>
      </c>
      <c r="B189" s="41" t="s">
        <v>347</v>
      </c>
      <c r="C189" s="42">
        <f>C190+C199+C202</f>
        <v>58134</v>
      </c>
      <c r="D189" s="42">
        <f>D190+D199+D202</f>
        <v>18273.5</v>
      </c>
      <c r="E189" s="87">
        <f t="shared" si="22"/>
        <v>31.433412460866272</v>
      </c>
      <c r="F189" s="2"/>
    </row>
    <row r="190" spans="1:6" ht="38.25" hidden="1" outlineLevel="4" x14ac:dyDescent="0.25">
      <c r="A190" s="20" t="s">
        <v>76</v>
      </c>
      <c r="B190" s="41" t="s">
        <v>350</v>
      </c>
      <c r="C190" s="42">
        <f>C191+C193+C195+C197</f>
        <v>52648.9</v>
      </c>
      <c r="D190" s="42">
        <f>D191+D193+D195+D197</f>
        <v>18273.5</v>
      </c>
      <c r="E190" s="87">
        <f t="shared" si="22"/>
        <v>34.708227522322403</v>
      </c>
      <c r="F190" s="2"/>
    </row>
    <row r="191" spans="1:6" ht="63.75" hidden="1" outlineLevel="5" x14ac:dyDescent="0.25">
      <c r="A191" s="20" t="s">
        <v>76</v>
      </c>
      <c r="B191" s="41" t="s">
        <v>351</v>
      </c>
      <c r="C191" s="42">
        <f>C192</f>
        <v>22148.9</v>
      </c>
      <c r="D191" s="42">
        <f>D192</f>
        <v>8110</v>
      </c>
      <c r="E191" s="87">
        <f t="shared" si="22"/>
        <v>36.615813877890098</v>
      </c>
      <c r="F191" s="2"/>
    </row>
    <row r="192" spans="1:6" ht="25.5" hidden="1" outlineLevel="6" x14ac:dyDescent="0.25">
      <c r="A192" s="20" t="s">
        <v>76</v>
      </c>
      <c r="B192" s="41" t="s">
        <v>282</v>
      </c>
      <c r="C192" s="42">
        <f>'№ 5ведомственная'!F166</f>
        <v>22148.9</v>
      </c>
      <c r="D192" s="42">
        <f>'№ 5ведомственная'!G166</f>
        <v>8110</v>
      </c>
      <c r="E192" s="87">
        <f t="shared" si="22"/>
        <v>36.615813877890098</v>
      </c>
      <c r="F192" s="2"/>
    </row>
    <row r="193" spans="1:6" ht="25.5" hidden="1" outlineLevel="5" x14ac:dyDescent="0.25">
      <c r="A193" s="20" t="s">
        <v>76</v>
      </c>
      <c r="B193" s="41" t="s">
        <v>352</v>
      </c>
      <c r="C193" s="42">
        <f>C194</f>
        <v>10000</v>
      </c>
      <c r="D193" s="42">
        <f>D194</f>
        <v>7000</v>
      </c>
      <c r="E193" s="87">
        <f t="shared" si="22"/>
        <v>70</v>
      </c>
      <c r="F193" s="2"/>
    </row>
    <row r="194" spans="1:6" ht="25.5" hidden="1" outlineLevel="6" x14ac:dyDescent="0.25">
      <c r="A194" s="20" t="s">
        <v>76</v>
      </c>
      <c r="B194" s="41" t="s">
        <v>308</v>
      </c>
      <c r="C194" s="42">
        <f>'№ 5ведомственная'!F168</f>
        <v>10000</v>
      </c>
      <c r="D194" s="42">
        <f>'№ 5ведомственная'!G168</f>
        <v>7000</v>
      </c>
      <c r="E194" s="87">
        <f t="shared" si="22"/>
        <v>70</v>
      </c>
      <c r="F194" s="2"/>
    </row>
    <row r="195" spans="1:6" ht="25.5" hidden="1" outlineLevel="5" x14ac:dyDescent="0.25">
      <c r="A195" s="20" t="s">
        <v>76</v>
      </c>
      <c r="B195" s="41" t="s">
        <v>353</v>
      </c>
      <c r="C195" s="42">
        <f>C196</f>
        <v>10500</v>
      </c>
      <c r="D195" s="42">
        <f>D196</f>
        <v>938.7</v>
      </c>
      <c r="E195" s="87">
        <f t="shared" si="22"/>
        <v>8.9400000000000013</v>
      </c>
      <c r="F195" s="2"/>
    </row>
    <row r="196" spans="1:6" ht="25.5" hidden="1" outlineLevel="6" x14ac:dyDescent="0.25">
      <c r="A196" s="20" t="s">
        <v>76</v>
      </c>
      <c r="B196" s="41" t="s">
        <v>282</v>
      </c>
      <c r="C196" s="42">
        <f>'№ 5ведомственная'!F170</f>
        <v>10500</v>
      </c>
      <c r="D196" s="42">
        <f>'№ 5ведомственная'!G170</f>
        <v>938.7</v>
      </c>
      <c r="E196" s="87">
        <f t="shared" si="22"/>
        <v>8.9400000000000013</v>
      </c>
      <c r="F196" s="2"/>
    </row>
    <row r="197" spans="1:6" ht="51" hidden="1" outlineLevel="5" x14ac:dyDescent="0.25">
      <c r="A197" s="20" t="s">
        <v>76</v>
      </c>
      <c r="B197" s="41" t="s">
        <v>354</v>
      </c>
      <c r="C197" s="42">
        <f>C198</f>
        <v>10000</v>
      </c>
      <c r="D197" s="42">
        <f>D198</f>
        <v>2224.8000000000002</v>
      </c>
      <c r="E197" s="87">
        <f t="shared" si="22"/>
        <v>22.248000000000001</v>
      </c>
      <c r="F197" s="2"/>
    </row>
    <row r="198" spans="1:6" ht="25.5" hidden="1" outlineLevel="6" x14ac:dyDescent="0.25">
      <c r="A198" s="20" t="s">
        <v>76</v>
      </c>
      <c r="B198" s="41" t="s">
        <v>282</v>
      </c>
      <c r="C198" s="42">
        <f>'№ 5ведомственная'!F172</f>
        <v>10000</v>
      </c>
      <c r="D198" s="42">
        <f>'№ 5ведомственная'!G172</f>
        <v>2224.8000000000002</v>
      </c>
      <c r="E198" s="87">
        <f t="shared" si="22"/>
        <v>22.248000000000001</v>
      </c>
      <c r="F198" s="2"/>
    </row>
    <row r="199" spans="1:6" ht="38.25" hidden="1" outlineLevel="4" x14ac:dyDescent="0.25">
      <c r="A199" s="20" t="s">
        <v>76</v>
      </c>
      <c r="B199" s="41" t="s">
        <v>355</v>
      </c>
      <c r="C199" s="42">
        <f>C201</f>
        <v>4681.3999999999996</v>
      </c>
      <c r="D199" s="42">
        <f>D201</f>
        <v>0</v>
      </c>
      <c r="E199" s="87">
        <f t="shared" si="22"/>
        <v>0</v>
      </c>
      <c r="F199" s="2"/>
    </row>
    <row r="200" spans="1:6" ht="25.5" hidden="1" outlineLevel="5" x14ac:dyDescent="0.25">
      <c r="A200" s="20" t="s">
        <v>76</v>
      </c>
      <c r="B200" s="41" t="s">
        <v>509</v>
      </c>
      <c r="C200" s="42">
        <f>C201</f>
        <v>4681.3999999999996</v>
      </c>
      <c r="D200" s="42">
        <f>D201</f>
        <v>0</v>
      </c>
      <c r="E200" s="87">
        <f t="shared" si="22"/>
        <v>0</v>
      </c>
      <c r="F200" s="2"/>
    </row>
    <row r="201" spans="1:6" ht="25.5" hidden="1" outlineLevel="6" x14ac:dyDescent="0.25">
      <c r="A201" s="20" t="s">
        <v>76</v>
      </c>
      <c r="B201" s="41" t="s">
        <v>282</v>
      </c>
      <c r="C201" s="42">
        <f>'№ 5ведомственная'!F183</f>
        <v>4681.3999999999996</v>
      </c>
      <c r="D201" s="42">
        <f>'№ 5ведомственная'!G183</f>
        <v>0</v>
      </c>
      <c r="E201" s="87">
        <f t="shared" si="22"/>
        <v>0</v>
      </c>
      <c r="F201" s="2"/>
    </row>
    <row r="202" spans="1:6" ht="25.5" hidden="1" outlineLevel="4" x14ac:dyDescent="0.25">
      <c r="A202" s="20" t="s">
        <v>76</v>
      </c>
      <c r="B202" s="41" t="s">
        <v>356</v>
      </c>
      <c r="C202" s="42">
        <f t="shared" ref="C202:D203" si="29">C203</f>
        <v>803.7</v>
      </c>
      <c r="D202" s="42">
        <f t="shared" si="29"/>
        <v>0</v>
      </c>
      <c r="E202" s="87">
        <f t="shared" si="22"/>
        <v>0</v>
      </c>
      <c r="F202" s="2"/>
    </row>
    <row r="203" spans="1:6" ht="25.5" hidden="1" outlineLevel="5" x14ac:dyDescent="0.25">
      <c r="A203" s="20" t="s">
        <v>76</v>
      </c>
      <c r="B203" s="41" t="s">
        <v>357</v>
      </c>
      <c r="C203" s="42">
        <f t="shared" si="29"/>
        <v>803.7</v>
      </c>
      <c r="D203" s="42">
        <f t="shared" si="29"/>
        <v>0</v>
      </c>
      <c r="E203" s="87">
        <f t="shared" si="22"/>
        <v>0</v>
      </c>
      <c r="F203" s="2"/>
    </row>
    <row r="204" spans="1:6" ht="25.5" hidden="1" outlineLevel="6" x14ac:dyDescent="0.25">
      <c r="A204" s="20" t="s">
        <v>76</v>
      </c>
      <c r="B204" s="41" t="s">
        <v>282</v>
      </c>
      <c r="C204" s="42">
        <f>'№ 5ведомственная'!F188</f>
        <v>803.7</v>
      </c>
      <c r="D204" s="42">
        <f>'№ 5ведомственная'!G188</f>
        <v>0</v>
      </c>
      <c r="E204" s="87">
        <f t="shared" si="22"/>
        <v>0</v>
      </c>
      <c r="F204" s="2"/>
    </row>
    <row r="205" spans="1:6" ht="25.5" hidden="1" outlineLevel="3" x14ac:dyDescent="0.25">
      <c r="A205" s="20" t="s">
        <v>76</v>
      </c>
      <c r="B205" s="41" t="s">
        <v>358</v>
      </c>
      <c r="C205" s="42" t="e">
        <f>C206+C211</f>
        <v>#REF!</v>
      </c>
      <c r="D205" s="42" t="e">
        <f>D206+D211</f>
        <v>#REF!</v>
      </c>
      <c r="E205" s="87" t="e">
        <f t="shared" si="22"/>
        <v>#REF!</v>
      </c>
      <c r="F205" s="2"/>
    </row>
    <row r="206" spans="1:6" ht="38.25" hidden="1" outlineLevel="4" x14ac:dyDescent="0.25">
      <c r="A206" s="20" t="s">
        <v>76</v>
      </c>
      <c r="B206" s="41" t="s">
        <v>359</v>
      </c>
      <c r="C206" s="42" t="e">
        <f>C207+C209</f>
        <v>#REF!</v>
      </c>
      <c r="D206" s="42" t="e">
        <f>D207+D209</f>
        <v>#REF!</v>
      </c>
      <c r="E206" s="87" t="e">
        <f t="shared" si="22"/>
        <v>#REF!</v>
      </c>
      <c r="F206" s="2"/>
    </row>
    <row r="207" spans="1:6" ht="25.5" hidden="1" outlineLevel="5" x14ac:dyDescent="0.25">
      <c r="A207" s="20" t="s">
        <v>76</v>
      </c>
      <c r="B207" s="41" t="s">
        <v>360</v>
      </c>
      <c r="C207" s="42" t="e">
        <f>C208</f>
        <v>#REF!</v>
      </c>
      <c r="D207" s="42" t="e">
        <f>D208</f>
        <v>#REF!</v>
      </c>
      <c r="E207" s="87" t="e">
        <f t="shared" si="22"/>
        <v>#REF!</v>
      </c>
      <c r="F207" s="2"/>
    </row>
    <row r="208" spans="1:6" ht="25.5" hidden="1" outlineLevel="6" x14ac:dyDescent="0.25">
      <c r="A208" s="20" t="s">
        <v>76</v>
      </c>
      <c r="B208" s="41" t="s">
        <v>282</v>
      </c>
      <c r="C208" s="42" t="e">
        <f>'№ 5ведомственная'!#REF!</f>
        <v>#REF!</v>
      </c>
      <c r="D208" s="42" t="e">
        <f>'№ 5ведомственная'!#REF!</f>
        <v>#REF!</v>
      </c>
      <c r="E208" s="87" t="e">
        <f t="shared" si="22"/>
        <v>#REF!</v>
      </c>
      <c r="F208" s="2"/>
    </row>
    <row r="209" spans="1:6" ht="38.25" hidden="1" outlineLevel="5" x14ac:dyDescent="0.25">
      <c r="A209" s="20" t="s">
        <v>76</v>
      </c>
      <c r="B209" s="41" t="s">
        <v>516</v>
      </c>
      <c r="C209" s="42" t="e">
        <f>C210</f>
        <v>#REF!</v>
      </c>
      <c r="D209" s="42" t="e">
        <f>D210</f>
        <v>#REF!</v>
      </c>
      <c r="E209" s="87" t="e">
        <f t="shared" si="22"/>
        <v>#REF!</v>
      </c>
      <c r="F209" s="2"/>
    </row>
    <row r="210" spans="1:6" ht="25.5" hidden="1" outlineLevel="6" x14ac:dyDescent="0.25">
      <c r="A210" s="20" t="s">
        <v>76</v>
      </c>
      <c r="B210" s="41" t="s">
        <v>282</v>
      </c>
      <c r="C210" s="42" t="e">
        <f>'№ 5ведомственная'!#REF!</f>
        <v>#REF!</v>
      </c>
      <c r="D210" s="42" t="e">
        <f>'№ 5ведомственная'!#REF!</f>
        <v>#REF!</v>
      </c>
      <c r="E210" s="87" t="e">
        <f t="shared" si="22"/>
        <v>#REF!</v>
      </c>
      <c r="F210" s="2"/>
    </row>
    <row r="211" spans="1:6" ht="38.25" hidden="1" outlineLevel="4" x14ac:dyDescent="0.25">
      <c r="A211" s="20" t="s">
        <v>76</v>
      </c>
      <c r="B211" s="41" t="s">
        <v>362</v>
      </c>
      <c r="C211" s="42">
        <f t="shared" ref="C211:D212" si="30">C212</f>
        <v>335.3</v>
      </c>
      <c r="D211" s="42">
        <f t="shared" si="30"/>
        <v>0</v>
      </c>
      <c r="E211" s="87">
        <f t="shared" ref="E211:E274" si="31">D211/C211*100</f>
        <v>0</v>
      </c>
      <c r="F211" s="2"/>
    </row>
    <row r="212" spans="1:6" ht="38.25" hidden="1" outlineLevel="5" x14ac:dyDescent="0.25">
      <c r="A212" s="20" t="s">
        <v>76</v>
      </c>
      <c r="B212" s="41" t="s">
        <v>361</v>
      </c>
      <c r="C212" s="42">
        <f t="shared" si="30"/>
        <v>335.3</v>
      </c>
      <c r="D212" s="42">
        <f t="shared" si="30"/>
        <v>0</v>
      </c>
      <c r="E212" s="87">
        <f t="shared" si="31"/>
        <v>0</v>
      </c>
      <c r="F212" s="2"/>
    </row>
    <row r="213" spans="1:6" ht="25.5" hidden="1" outlineLevel="6" x14ac:dyDescent="0.25">
      <c r="A213" s="20" t="s">
        <v>76</v>
      </c>
      <c r="B213" s="41" t="s">
        <v>282</v>
      </c>
      <c r="C213" s="42">
        <f>'№ 5ведомственная'!F194</f>
        <v>335.3</v>
      </c>
      <c r="D213" s="42">
        <f>'№ 5ведомственная'!G194</f>
        <v>0</v>
      </c>
      <c r="E213" s="87">
        <f t="shared" si="31"/>
        <v>0</v>
      </c>
      <c r="F213" s="2"/>
    </row>
    <row r="214" spans="1:6" ht="25.5" hidden="1" outlineLevel="3" x14ac:dyDescent="0.25">
      <c r="A214" s="20" t="s">
        <v>76</v>
      </c>
      <c r="B214" s="41" t="s">
        <v>344</v>
      </c>
      <c r="C214" s="42" t="e">
        <f>C215</f>
        <v>#REF!</v>
      </c>
      <c r="D214" s="42" t="e">
        <f t="shared" ref="D214:D216" si="32">D215</f>
        <v>#REF!</v>
      </c>
      <c r="E214" s="87" t="e">
        <f t="shared" si="31"/>
        <v>#REF!</v>
      </c>
      <c r="F214" s="2"/>
    </row>
    <row r="215" spans="1:6" ht="25.5" hidden="1" outlineLevel="4" x14ac:dyDescent="0.25">
      <c r="A215" s="20" t="s">
        <v>76</v>
      </c>
      <c r="B215" s="41" t="s">
        <v>363</v>
      </c>
      <c r="C215" s="42" t="e">
        <f>C216</f>
        <v>#REF!</v>
      </c>
      <c r="D215" s="42" t="e">
        <f t="shared" si="32"/>
        <v>#REF!</v>
      </c>
      <c r="E215" s="87" t="e">
        <f t="shared" si="31"/>
        <v>#REF!</v>
      </c>
      <c r="F215" s="2"/>
    </row>
    <row r="216" spans="1:6" ht="63.75" hidden="1" outlineLevel="5" x14ac:dyDescent="0.25">
      <c r="A216" s="20" t="s">
        <v>76</v>
      </c>
      <c r="B216" s="41" t="s">
        <v>364</v>
      </c>
      <c r="C216" s="42" t="e">
        <f>C217</f>
        <v>#REF!</v>
      </c>
      <c r="D216" s="42" t="e">
        <f t="shared" si="32"/>
        <v>#REF!</v>
      </c>
      <c r="E216" s="87" t="e">
        <f t="shared" si="31"/>
        <v>#REF!</v>
      </c>
      <c r="F216" s="2"/>
    </row>
    <row r="217" spans="1:6" ht="25.5" hidden="1" outlineLevel="6" x14ac:dyDescent="0.25">
      <c r="A217" s="20" t="s">
        <v>76</v>
      </c>
      <c r="B217" s="41" t="s">
        <v>282</v>
      </c>
      <c r="C217" s="42" t="e">
        <f>'№ 5ведомственная'!#REF!</f>
        <v>#REF!</v>
      </c>
      <c r="D217" s="42" t="e">
        <f>'№ 5ведомственная'!#REF!</f>
        <v>#REF!</v>
      </c>
      <c r="E217" s="87" t="e">
        <f t="shared" si="31"/>
        <v>#REF!</v>
      </c>
      <c r="F217" s="2"/>
    </row>
    <row r="218" spans="1:6" outlineLevel="1" collapsed="1" x14ac:dyDescent="0.25">
      <c r="A218" s="20" t="s">
        <v>82</v>
      </c>
      <c r="B218" s="41" t="s">
        <v>251</v>
      </c>
      <c r="C218" s="42">
        <f>'№ 5ведомственная'!F200</f>
        <v>100</v>
      </c>
      <c r="D218" s="42">
        <f>'№ 5ведомственная'!G200</f>
        <v>37.4</v>
      </c>
      <c r="E218" s="87">
        <f t="shared" si="31"/>
        <v>37.4</v>
      </c>
      <c r="F218" s="2"/>
    </row>
    <row r="219" spans="1:6" ht="51" hidden="1" outlineLevel="2" x14ac:dyDescent="0.25">
      <c r="A219" s="20" t="s">
        <v>82</v>
      </c>
      <c r="B219" s="41" t="s">
        <v>244</v>
      </c>
      <c r="C219" s="42" t="e">
        <f t="shared" ref="C219:D220" si="33">C220</f>
        <v>#REF!</v>
      </c>
      <c r="D219" s="42" t="e">
        <f t="shared" si="33"/>
        <v>#REF!</v>
      </c>
      <c r="E219" s="87" t="e">
        <f t="shared" si="31"/>
        <v>#REF!</v>
      </c>
      <c r="F219" s="2"/>
    </row>
    <row r="220" spans="1:6" ht="25.5" hidden="1" outlineLevel="3" x14ac:dyDescent="0.25">
      <c r="A220" s="20" t="s">
        <v>82</v>
      </c>
      <c r="B220" s="41" t="s">
        <v>303</v>
      </c>
      <c r="C220" s="42" t="e">
        <f t="shared" si="33"/>
        <v>#REF!</v>
      </c>
      <c r="D220" s="42" t="e">
        <f t="shared" si="33"/>
        <v>#REF!</v>
      </c>
      <c r="E220" s="87" t="e">
        <f t="shared" si="31"/>
        <v>#REF!</v>
      </c>
      <c r="F220" s="2"/>
    </row>
    <row r="221" spans="1:6" ht="51" hidden="1" outlineLevel="4" x14ac:dyDescent="0.25">
      <c r="A221" s="20" t="s">
        <v>82</v>
      </c>
      <c r="B221" s="41" t="s">
        <v>304</v>
      </c>
      <c r="C221" s="42" t="e">
        <f>C222+C224</f>
        <v>#REF!</v>
      </c>
      <c r="D221" s="42" t="e">
        <f>D222+D224</f>
        <v>#REF!</v>
      </c>
      <c r="E221" s="87" t="e">
        <f t="shared" si="31"/>
        <v>#REF!</v>
      </c>
      <c r="F221" s="2"/>
    </row>
    <row r="222" spans="1:6" hidden="1" outlineLevel="5" x14ac:dyDescent="0.25">
      <c r="A222" s="20" t="s">
        <v>82</v>
      </c>
      <c r="B222" s="41" t="s">
        <v>365</v>
      </c>
      <c r="C222" s="42">
        <f>C223</f>
        <v>100</v>
      </c>
      <c r="D222" s="42">
        <f>D223</f>
        <v>37.4</v>
      </c>
      <c r="E222" s="87">
        <f t="shared" si="31"/>
        <v>37.4</v>
      </c>
      <c r="F222" s="2"/>
    </row>
    <row r="223" spans="1:6" ht="25.5" hidden="1" outlineLevel="6" x14ac:dyDescent="0.25">
      <c r="A223" s="20" t="s">
        <v>82</v>
      </c>
      <c r="B223" s="41" t="s">
        <v>282</v>
      </c>
      <c r="C223" s="42">
        <f>'№ 5ведомственная'!F205</f>
        <v>100</v>
      </c>
      <c r="D223" s="42">
        <f>'№ 5ведомственная'!G205</f>
        <v>37.4</v>
      </c>
      <c r="E223" s="87">
        <f t="shared" si="31"/>
        <v>37.4</v>
      </c>
      <c r="F223" s="2"/>
    </row>
    <row r="224" spans="1:6" ht="25.5" hidden="1" outlineLevel="5" x14ac:dyDescent="0.25">
      <c r="A224" s="20" t="s">
        <v>82</v>
      </c>
      <c r="B224" s="41" t="s">
        <v>366</v>
      </c>
      <c r="C224" s="42" t="e">
        <f>C225</f>
        <v>#REF!</v>
      </c>
      <c r="D224" s="42" t="e">
        <f>D225</f>
        <v>#REF!</v>
      </c>
      <c r="E224" s="87" t="e">
        <f t="shared" si="31"/>
        <v>#REF!</v>
      </c>
      <c r="F224" s="2"/>
    </row>
    <row r="225" spans="1:6" ht="25.5" hidden="1" outlineLevel="6" x14ac:dyDescent="0.25">
      <c r="A225" s="20" t="s">
        <v>82</v>
      </c>
      <c r="B225" s="41" t="s">
        <v>282</v>
      </c>
      <c r="C225" s="42" t="e">
        <f>'№ 5ведомственная'!#REF!</f>
        <v>#REF!</v>
      </c>
      <c r="D225" s="42" t="e">
        <f>'№ 5ведомственная'!#REF!</f>
        <v>#REF!</v>
      </c>
      <c r="E225" s="87" t="e">
        <f t="shared" si="31"/>
        <v>#REF!</v>
      </c>
      <c r="F225" s="2"/>
    </row>
    <row r="226" spans="1:6" ht="38.25" hidden="1" outlineLevel="2" x14ac:dyDescent="0.25">
      <c r="A226" s="20" t="s">
        <v>82</v>
      </c>
      <c r="B226" s="41" t="s">
        <v>274</v>
      </c>
      <c r="C226" s="42" t="e">
        <f t="shared" ref="C226:D227" si="34">C227</f>
        <v>#REF!</v>
      </c>
      <c r="D226" s="42" t="e">
        <f t="shared" si="34"/>
        <v>#REF!</v>
      </c>
      <c r="E226" s="87" t="e">
        <f t="shared" si="31"/>
        <v>#REF!</v>
      </c>
      <c r="F226" s="2"/>
    </row>
    <row r="227" spans="1:6" hidden="1" outlineLevel="3" x14ac:dyDescent="0.25">
      <c r="A227" s="20" t="s">
        <v>82</v>
      </c>
      <c r="B227" s="41" t="s">
        <v>461</v>
      </c>
      <c r="C227" s="42" t="e">
        <f t="shared" si="34"/>
        <v>#REF!</v>
      </c>
      <c r="D227" s="42" t="e">
        <f t="shared" si="34"/>
        <v>#REF!</v>
      </c>
      <c r="E227" s="87" t="e">
        <f t="shared" si="31"/>
        <v>#REF!</v>
      </c>
      <c r="F227" s="2"/>
    </row>
    <row r="228" spans="1:6" ht="38.25" hidden="1" outlineLevel="4" x14ac:dyDescent="0.25">
      <c r="A228" s="20" t="s">
        <v>82</v>
      </c>
      <c r="B228" s="41" t="s">
        <v>462</v>
      </c>
      <c r="C228" s="42" t="e">
        <f>C229+C231</f>
        <v>#REF!</v>
      </c>
      <c r="D228" s="42" t="e">
        <f>D229+D231</f>
        <v>#REF!</v>
      </c>
      <c r="E228" s="87" t="e">
        <f t="shared" si="31"/>
        <v>#REF!</v>
      </c>
      <c r="F228" s="2"/>
    </row>
    <row r="229" spans="1:6" ht="38.25" hidden="1" outlineLevel="5" x14ac:dyDescent="0.25">
      <c r="A229" s="20" t="s">
        <v>82</v>
      </c>
      <c r="B229" s="41" t="s">
        <v>463</v>
      </c>
      <c r="C229" s="42" t="e">
        <f>C230</f>
        <v>#REF!</v>
      </c>
      <c r="D229" s="42" t="e">
        <f>D230</f>
        <v>#REF!</v>
      </c>
      <c r="E229" s="87" t="e">
        <f t="shared" si="31"/>
        <v>#REF!</v>
      </c>
      <c r="F229" s="2"/>
    </row>
    <row r="230" spans="1:6" ht="25.5" hidden="1" outlineLevel="6" x14ac:dyDescent="0.25">
      <c r="A230" s="20" t="s">
        <v>82</v>
      </c>
      <c r="B230" s="41" t="s">
        <v>282</v>
      </c>
      <c r="C230" s="42" t="e">
        <f>'№ 5ведомственная'!#REF!</f>
        <v>#REF!</v>
      </c>
      <c r="D230" s="42" t="e">
        <f>'№ 5ведомственная'!#REF!</f>
        <v>#REF!</v>
      </c>
      <c r="E230" s="87" t="e">
        <f t="shared" si="31"/>
        <v>#REF!</v>
      </c>
      <c r="F230" s="2"/>
    </row>
    <row r="231" spans="1:6" hidden="1" outlineLevel="5" x14ac:dyDescent="0.25">
      <c r="A231" s="20" t="s">
        <v>82</v>
      </c>
      <c r="B231" s="41" t="s">
        <v>464</v>
      </c>
      <c r="C231" s="42" t="e">
        <f>C232</f>
        <v>#REF!</v>
      </c>
      <c r="D231" s="42" t="e">
        <f>D232</f>
        <v>#REF!</v>
      </c>
      <c r="E231" s="87" t="e">
        <f t="shared" si="31"/>
        <v>#REF!</v>
      </c>
      <c r="F231" s="2"/>
    </row>
    <row r="232" spans="1:6" ht="25.5" hidden="1" outlineLevel="6" x14ac:dyDescent="0.25">
      <c r="A232" s="20" t="s">
        <v>82</v>
      </c>
      <c r="B232" s="41" t="s">
        <v>282</v>
      </c>
      <c r="C232" s="42" t="e">
        <f>'№ 5ведомственная'!#REF!</f>
        <v>#REF!</v>
      </c>
      <c r="D232" s="42" t="e">
        <f>'№ 5ведомственная'!#REF!</f>
        <v>#REF!</v>
      </c>
      <c r="E232" s="87" t="e">
        <f t="shared" si="31"/>
        <v>#REF!</v>
      </c>
      <c r="F232" s="2"/>
    </row>
    <row r="233" spans="1:6" s="9" customFormat="1" collapsed="1" x14ac:dyDescent="0.25">
      <c r="A233" s="37" t="s">
        <v>84</v>
      </c>
      <c r="B233" s="39" t="s">
        <v>231</v>
      </c>
      <c r="C233" s="40">
        <f>C234+C251+C271+C311</f>
        <v>149980.1</v>
      </c>
      <c r="D233" s="40">
        <f>D234+D251+D271+D311</f>
        <v>52781.799999999996</v>
      </c>
      <c r="E233" s="36">
        <f t="shared" si="31"/>
        <v>35.192535543048706</v>
      </c>
      <c r="F233" s="4"/>
    </row>
    <row r="234" spans="1:6" outlineLevel="1" x14ac:dyDescent="0.25">
      <c r="A234" s="20" t="s">
        <v>85</v>
      </c>
      <c r="B234" s="41" t="s">
        <v>252</v>
      </c>
      <c r="C234" s="42">
        <f>'№ 5ведомственная'!F207</f>
        <v>4833.3</v>
      </c>
      <c r="D234" s="42">
        <f>'№ 5ведомственная'!G207</f>
        <v>1700.1</v>
      </c>
      <c r="E234" s="87">
        <f t="shared" si="31"/>
        <v>35.174725342933392</v>
      </c>
      <c r="F234" s="2"/>
    </row>
    <row r="235" spans="1:6" ht="51" hidden="1" outlineLevel="2" x14ac:dyDescent="0.25">
      <c r="A235" s="20" t="s">
        <v>85</v>
      </c>
      <c r="B235" s="41" t="s">
        <v>248</v>
      </c>
      <c r="C235" s="42">
        <f t="shared" ref="C235:D236" si="35">C236</f>
        <v>3633.3</v>
      </c>
      <c r="D235" s="42">
        <f t="shared" si="35"/>
        <v>1600.1</v>
      </c>
      <c r="E235" s="87">
        <f t="shared" si="31"/>
        <v>44.039853576638308</v>
      </c>
      <c r="F235" s="2"/>
    </row>
    <row r="236" spans="1:6" ht="25.5" hidden="1" outlineLevel="3" x14ac:dyDescent="0.25">
      <c r="A236" s="20" t="s">
        <v>85</v>
      </c>
      <c r="B236" s="41" t="s">
        <v>367</v>
      </c>
      <c r="C236" s="42">
        <f t="shared" si="35"/>
        <v>3633.3</v>
      </c>
      <c r="D236" s="42">
        <f t="shared" si="35"/>
        <v>1600.1</v>
      </c>
      <c r="E236" s="87">
        <f t="shared" si="31"/>
        <v>44.039853576638308</v>
      </c>
      <c r="F236" s="2"/>
    </row>
    <row r="237" spans="1:6" ht="25.5" hidden="1" outlineLevel="4" x14ac:dyDescent="0.25">
      <c r="A237" s="20" t="s">
        <v>85</v>
      </c>
      <c r="B237" s="41" t="s">
        <v>368</v>
      </c>
      <c r="C237" s="42">
        <f>C238+C240</f>
        <v>3633.3</v>
      </c>
      <c r="D237" s="42">
        <f>D238+D240</f>
        <v>1600.1</v>
      </c>
      <c r="E237" s="87">
        <f t="shared" si="31"/>
        <v>44.039853576638308</v>
      </c>
      <c r="F237" s="2"/>
    </row>
    <row r="238" spans="1:6" ht="25.5" hidden="1" outlineLevel="5" x14ac:dyDescent="0.25">
      <c r="A238" s="20" t="s">
        <v>85</v>
      </c>
      <c r="B238" s="41" t="s">
        <v>369</v>
      </c>
      <c r="C238" s="42">
        <f>C239</f>
        <v>1500</v>
      </c>
      <c r="D238" s="42">
        <f>D239</f>
        <v>119.6</v>
      </c>
      <c r="E238" s="87">
        <f t="shared" si="31"/>
        <v>7.9733333333333327</v>
      </c>
      <c r="F238" s="2"/>
    </row>
    <row r="239" spans="1:6" hidden="1" outlineLevel="6" x14ac:dyDescent="0.25">
      <c r="A239" s="20" t="s">
        <v>85</v>
      </c>
      <c r="B239" s="41" t="s">
        <v>283</v>
      </c>
      <c r="C239" s="42">
        <f>'№ 5ведомственная'!F214</f>
        <v>1500</v>
      </c>
      <c r="D239" s="42">
        <f>'№ 5ведомственная'!G214</f>
        <v>119.6</v>
      </c>
      <c r="E239" s="87">
        <f t="shared" si="31"/>
        <v>7.9733333333333327</v>
      </c>
      <c r="F239" s="2"/>
    </row>
    <row r="240" spans="1:6" ht="38.25" hidden="1" outlineLevel="5" x14ac:dyDescent="0.25">
      <c r="A240" s="20" t="s">
        <v>85</v>
      </c>
      <c r="B240" s="41" t="s">
        <v>370</v>
      </c>
      <c r="C240" s="42">
        <f>C241</f>
        <v>2133.3000000000002</v>
      </c>
      <c r="D240" s="42">
        <f>D241</f>
        <v>1480.5</v>
      </c>
      <c r="E240" s="87">
        <f t="shared" si="31"/>
        <v>69.399521867529174</v>
      </c>
      <c r="F240" s="2"/>
    </row>
    <row r="241" spans="1:6" ht="25.5" hidden="1" outlineLevel="6" x14ac:dyDescent="0.25">
      <c r="A241" s="20" t="s">
        <v>85</v>
      </c>
      <c r="B241" s="41" t="s">
        <v>282</v>
      </c>
      <c r="C241" s="42">
        <f>'№ 5ведомственная'!F212</f>
        <v>2133.3000000000002</v>
      </c>
      <c r="D241" s="42">
        <f>'№ 5ведомственная'!G212</f>
        <v>1480.5</v>
      </c>
      <c r="E241" s="87">
        <f t="shared" si="31"/>
        <v>69.399521867529174</v>
      </c>
      <c r="F241" s="2"/>
    </row>
    <row r="242" spans="1:6" ht="51" hidden="1" outlineLevel="2" x14ac:dyDescent="0.25">
      <c r="A242" s="20" t="s">
        <v>85</v>
      </c>
      <c r="B242" s="41" t="s">
        <v>253</v>
      </c>
      <c r="C242" s="42" t="e">
        <f t="shared" ref="C242:D243" si="36">C243</f>
        <v>#REF!</v>
      </c>
      <c r="D242" s="42" t="e">
        <f t="shared" si="36"/>
        <v>#REF!</v>
      </c>
      <c r="E242" s="87" t="e">
        <f t="shared" si="31"/>
        <v>#REF!</v>
      </c>
      <c r="F242" s="2"/>
    </row>
    <row r="243" spans="1:6" ht="25.5" hidden="1" outlineLevel="3" x14ac:dyDescent="0.25">
      <c r="A243" s="20" t="s">
        <v>85</v>
      </c>
      <c r="B243" s="41" t="s">
        <v>371</v>
      </c>
      <c r="C243" s="42" t="e">
        <f t="shared" si="36"/>
        <v>#REF!</v>
      </c>
      <c r="D243" s="42" t="e">
        <f t="shared" si="36"/>
        <v>#REF!</v>
      </c>
      <c r="E243" s="87" t="e">
        <f t="shared" si="31"/>
        <v>#REF!</v>
      </c>
      <c r="F243" s="2"/>
    </row>
    <row r="244" spans="1:6" ht="25.5" hidden="1" outlineLevel="4" x14ac:dyDescent="0.25">
      <c r="A244" s="20" t="s">
        <v>85</v>
      </c>
      <c r="B244" s="41" t="s">
        <v>372</v>
      </c>
      <c r="C244" s="42" t="e">
        <f>C245+C247+C249</f>
        <v>#REF!</v>
      </c>
      <c r="D244" s="42" t="e">
        <f>D245+D247+D249</f>
        <v>#REF!</v>
      </c>
      <c r="E244" s="87" t="e">
        <f t="shared" si="31"/>
        <v>#REF!</v>
      </c>
      <c r="F244" s="2"/>
    </row>
    <row r="245" spans="1:6" hidden="1" outlineLevel="5" x14ac:dyDescent="0.25">
      <c r="A245" s="20" t="s">
        <v>85</v>
      </c>
      <c r="B245" s="41" t="s">
        <v>510</v>
      </c>
      <c r="C245" s="42">
        <f>C246</f>
        <v>900</v>
      </c>
      <c r="D245" s="42">
        <f>D246</f>
        <v>0</v>
      </c>
      <c r="E245" s="87">
        <f t="shared" si="31"/>
        <v>0</v>
      </c>
      <c r="F245" s="2"/>
    </row>
    <row r="246" spans="1:6" ht="25.5" hidden="1" outlineLevel="6" x14ac:dyDescent="0.25">
      <c r="A246" s="20" t="s">
        <v>85</v>
      </c>
      <c r="B246" s="41" t="s">
        <v>282</v>
      </c>
      <c r="C246" s="42">
        <f>'№ 5ведомственная'!F224</f>
        <v>900</v>
      </c>
      <c r="D246" s="42">
        <f>'№ 5ведомственная'!G224</f>
        <v>0</v>
      </c>
      <c r="E246" s="87">
        <f t="shared" si="31"/>
        <v>0</v>
      </c>
      <c r="F246" s="2"/>
    </row>
    <row r="247" spans="1:6" ht="38.25" hidden="1" outlineLevel="5" x14ac:dyDescent="0.25">
      <c r="A247" s="20" t="s">
        <v>85</v>
      </c>
      <c r="B247" s="41" t="s">
        <v>373</v>
      </c>
      <c r="C247" s="42" t="e">
        <f>C248</f>
        <v>#REF!</v>
      </c>
      <c r="D247" s="42" t="e">
        <f>D248</f>
        <v>#REF!</v>
      </c>
      <c r="E247" s="87" t="e">
        <f t="shared" si="31"/>
        <v>#REF!</v>
      </c>
      <c r="F247" s="2"/>
    </row>
    <row r="248" spans="1:6" ht="25.5" hidden="1" outlineLevel="6" x14ac:dyDescent="0.25">
      <c r="A248" s="20" t="s">
        <v>85</v>
      </c>
      <c r="B248" s="41" t="s">
        <v>374</v>
      </c>
      <c r="C248" s="42" t="e">
        <f>'№ 5ведомственная'!#REF!</f>
        <v>#REF!</v>
      </c>
      <c r="D248" s="42" t="e">
        <f>'№ 5ведомственная'!#REF!</f>
        <v>#REF!</v>
      </c>
      <c r="E248" s="87" t="e">
        <f t="shared" si="31"/>
        <v>#REF!</v>
      </c>
      <c r="F248" s="2"/>
    </row>
    <row r="249" spans="1:6" ht="38.25" hidden="1" outlineLevel="5" x14ac:dyDescent="0.25">
      <c r="A249" s="20" t="s">
        <v>85</v>
      </c>
      <c r="B249" s="41" t="s">
        <v>375</v>
      </c>
      <c r="C249" s="42" t="e">
        <f>C250</f>
        <v>#REF!</v>
      </c>
      <c r="D249" s="42" t="e">
        <f>D250</f>
        <v>#REF!</v>
      </c>
      <c r="E249" s="87" t="e">
        <f t="shared" si="31"/>
        <v>#REF!</v>
      </c>
      <c r="F249" s="2"/>
    </row>
    <row r="250" spans="1:6" ht="25.5" hidden="1" outlineLevel="6" x14ac:dyDescent="0.25">
      <c r="A250" s="20" t="s">
        <v>85</v>
      </c>
      <c r="B250" s="41" t="s">
        <v>374</v>
      </c>
      <c r="C250" s="42" t="e">
        <f>'№ 5ведомственная'!#REF!</f>
        <v>#REF!</v>
      </c>
      <c r="D250" s="42" t="e">
        <f>'№ 5ведомственная'!#REF!</f>
        <v>#REF!</v>
      </c>
      <c r="E250" s="87" t="e">
        <f t="shared" si="31"/>
        <v>#REF!</v>
      </c>
      <c r="F250" s="2"/>
    </row>
    <row r="251" spans="1:6" outlineLevel="1" collapsed="1" x14ac:dyDescent="0.25">
      <c r="A251" s="20" t="s">
        <v>93</v>
      </c>
      <c r="B251" s="41" t="s">
        <v>254</v>
      </c>
      <c r="C251" s="42">
        <f>'№ 5ведомственная'!F227</f>
        <v>56296.4</v>
      </c>
      <c r="D251" s="42">
        <f>'№ 5ведомственная'!G227</f>
        <v>18386.599999999999</v>
      </c>
      <c r="E251" s="87">
        <f t="shared" si="31"/>
        <v>32.66034773093839</v>
      </c>
      <c r="F251" s="2"/>
    </row>
    <row r="252" spans="1:6" ht="51" hidden="1" outlineLevel="2" x14ac:dyDescent="0.25">
      <c r="A252" s="20" t="s">
        <v>93</v>
      </c>
      <c r="B252" s="41" t="s">
        <v>248</v>
      </c>
      <c r="C252" s="42" t="e">
        <f>C253</f>
        <v>#REF!</v>
      </c>
      <c r="D252" s="42" t="e">
        <f>D253</f>
        <v>#REF!</v>
      </c>
      <c r="E252" s="87" t="e">
        <f t="shared" si="31"/>
        <v>#REF!</v>
      </c>
      <c r="F252" s="2"/>
    </row>
    <row r="253" spans="1:6" ht="25.5" hidden="1" outlineLevel="3" x14ac:dyDescent="0.25">
      <c r="A253" s="20" t="s">
        <v>93</v>
      </c>
      <c r="B253" s="41" t="s">
        <v>367</v>
      </c>
      <c r="C253" s="42" t="e">
        <f>C254+C259+C268</f>
        <v>#REF!</v>
      </c>
      <c r="D253" s="42" t="e">
        <f>D254+D259+D268</f>
        <v>#REF!</v>
      </c>
      <c r="E253" s="87" t="e">
        <f t="shared" si="31"/>
        <v>#REF!</v>
      </c>
      <c r="F253" s="2"/>
    </row>
    <row r="254" spans="1:6" ht="25.5" hidden="1" outlineLevel="4" x14ac:dyDescent="0.25">
      <c r="A254" s="20" t="s">
        <v>93</v>
      </c>
      <c r="B254" s="41" t="s">
        <v>376</v>
      </c>
      <c r="C254" s="42">
        <f>C255+C257</f>
        <v>1600</v>
      </c>
      <c r="D254" s="42">
        <f>D255+D257</f>
        <v>162.19999999999999</v>
      </c>
      <c r="E254" s="87">
        <f t="shared" si="31"/>
        <v>10.137499999999999</v>
      </c>
      <c r="F254" s="2"/>
    </row>
    <row r="255" spans="1:6" ht="25.5" hidden="1" outlineLevel="5" x14ac:dyDescent="0.25">
      <c r="A255" s="20" t="s">
        <v>93</v>
      </c>
      <c r="B255" s="41" t="s">
        <v>377</v>
      </c>
      <c r="C255" s="42">
        <f>C256</f>
        <v>1000</v>
      </c>
      <c r="D255" s="42">
        <f>D256</f>
        <v>0</v>
      </c>
      <c r="E255" s="87">
        <f t="shared" si="31"/>
        <v>0</v>
      </c>
      <c r="F255" s="2"/>
    </row>
    <row r="256" spans="1:6" ht="25.5" hidden="1" outlineLevel="6" x14ac:dyDescent="0.25">
      <c r="A256" s="20" t="s">
        <v>93</v>
      </c>
      <c r="B256" s="41" t="s">
        <v>282</v>
      </c>
      <c r="C256" s="42">
        <f>'№ 5ведомственная'!F232</f>
        <v>1000</v>
      </c>
      <c r="D256" s="42">
        <f>'№ 5ведомственная'!G232</f>
        <v>0</v>
      </c>
      <c r="E256" s="87">
        <f t="shared" si="31"/>
        <v>0</v>
      </c>
      <c r="F256" s="2"/>
    </row>
    <row r="257" spans="1:6" hidden="1" outlineLevel="5" x14ac:dyDescent="0.25">
      <c r="A257" s="20" t="s">
        <v>93</v>
      </c>
      <c r="B257" s="41" t="s">
        <v>378</v>
      </c>
      <c r="C257" s="42">
        <f>C258</f>
        <v>600</v>
      </c>
      <c r="D257" s="42">
        <f>D258</f>
        <v>162.19999999999999</v>
      </c>
      <c r="E257" s="87">
        <f t="shared" si="31"/>
        <v>27.033333333333331</v>
      </c>
      <c r="F257" s="2"/>
    </row>
    <row r="258" spans="1:6" ht="25.5" hidden="1" outlineLevel="6" x14ac:dyDescent="0.25">
      <c r="A258" s="20" t="s">
        <v>93</v>
      </c>
      <c r="B258" s="41" t="s">
        <v>282</v>
      </c>
      <c r="C258" s="42">
        <f>'№ 5ведомственная'!F234</f>
        <v>600</v>
      </c>
      <c r="D258" s="42">
        <f>'№ 5ведомственная'!G234</f>
        <v>162.19999999999999</v>
      </c>
      <c r="E258" s="87">
        <f t="shared" si="31"/>
        <v>27.033333333333331</v>
      </c>
      <c r="F258" s="2"/>
    </row>
    <row r="259" spans="1:6" ht="25.5" hidden="1" outlineLevel="4" x14ac:dyDescent="0.25">
      <c r="A259" s="20" t="s">
        <v>93</v>
      </c>
      <c r="B259" s="41" t="s">
        <v>379</v>
      </c>
      <c r="C259" s="42" t="e">
        <f>C260+C262+C264+C266</f>
        <v>#REF!</v>
      </c>
      <c r="D259" s="42" t="e">
        <f>D260+D262+D264+D266</f>
        <v>#REF!</v>
      </c>
      <c r="E259" s="87" t="e">
        <f t="shared" si="31"/>
        <v>#REF!</v>
      </c>
      <c r="F259" s="2"/>
    </row>
    <row r="260" spans="1:6" hidden="1" outlineLevel="5" x14ac:dyDescent="0.25">
      <c r="A260" s="20" t="s">
        <v>93</v>
      </c>
      <c r="B260" s="41" t="s">
        <v>380</v>
      </c>
      <c r="C260" s="42">
        <f>C261</f>
        <v>2000</v>
      </c>
      <c r="D260" s="42">
        <f>D261</f>
        <v>0</v>
      </c>
      <c r="E260" s="87">
        <f t="shared" si="31"/>
        <v>0</v>
      </c>
      <c r="F260" s="2"/>
    </row>
    <row r="261" spans="1:6" ht="25.5" hidden="1" outlineLevel="6" x14ac:dyDescent="0.25">
      <c r="A261" s="20" t="s">
        <v>93</v>
      </c>
      <c r="B261" s="41" t="s">
        <v>282</v>
      </c>
      <c r="C261" s="42">
        <f>'№ 5ведомственная'!F239</f>
        <v>2000</v>
      </c>
      <c r="D261" s="42">
        <f>'№ 5ведомственная'!G239</f>
        <v>0</v>
      </c>
      <c r="E261" s="87">
        <f t="shared" si="31"/>
        <v>0</v>
      </c>
      <c r="F261" s="2"/>
    </row>
    <row r="262" spans="1:6" ht="25.5" hidden="1" outlineLevel="5" x14ac:dyDescent="0.25">
      <c r="A262" s="20" t="s">
        <v>93</v>
      </c>
      <c r="B262" s="41" t="s">
        <v>528</v>
      </c>
      <c r="C262" s="42">
        <f>C263</f>
        <v>2000</v>
      </c>
      <c r="D262" s="42">
        <f>D263</f>
        <v>621.5</v>
      </c>
      <c r="E262" s="87">
        <f t="shared" si="31"/>
        <v>31.075000000000003</v>
      </c>
      <c r="F262" s="2"/>
    </row>
    <row r="263" spans="1:6" ht="25.5" hidden="1" outlineLevel="6" x14ac:dyDescent="0.25">
      <c r="A263" s="20" t="s">
        <v>93</v>
      </c>
      <c r="B263" s="41" t="s">
        <v>282</v>
      </c>
      <c r="C263" s="42">
        <f>'№ 5ведомственная'!F241</f>
        <v>2000</v>
      </c>
      <c r="D263" s="42">
        <f>'№ 5ведомственная'!G241</f>
        <v>621.5</v>
      </c>
      <c r="E263" s="87">
        <f t="shared" si="31"/>
        <v>31.075000000000003</v>
      </c>
      <c r="F263" s="2"/>
    </row>
    <row r="264" spans="1:6" ht="38.25" hidden="1" outlineLevel="5" x14ac:dyDescent="0.25">
      <c r="A264" s="20" t="s">
        <v>93</v>
      </c>
      <c r="B264" s="41" t="s">
        <v>381</v>
      </c>
      <c r="C264" s="42">
        <f>C265</f>
        <v>800</v>
      </c>
      <c r="D264" s="42">
        <f>D265</f>
        <v>140</v>
      </c>
      <c r="E264" s="87">
        <f t="shared" si="31"/>
        <v>17.5</v>
      </c>
      <c r="F264" s="2"/>
    </row>
    <row r="265" spans="1:6" ht="25.5" hidden="1" outlineLevel="6" x14ac:dyDescent="0.25">
      <c r="A265" s="20" t="s">
        <v>93</v>
      </c>
      <c r="B265" s="41" t="s">
        <v>282</v>
      </c>
      <c r="C265" s="42">
        <f>'№ 5ведомственная'!F243</f>
        <v>800</v>
      </c>
      <c r="D265" s="42">
        <f>'№ 5ведомственная'!G243</f>
        <v>140</v>
      </c>
      <c r="E265" s="87">
        <f t="shared" si="31"/>
        <v>17.5</v>
      </c>
      <c r="F265" s="2"/>
    </row>
    <row r="266" spans="1:6" ht="63.75" hidden="1" outlineLevel="5" x14ac:dyDescent="0.25">
      <c r="A266" s="20" t="s">
        <v>93</v>
      </c>
      <c r="B266" s="41" t="s">
        <v>529</v>
      </c>
      <c r="C266" s="42" t="e">
        <f>C267</f>
        <v>#REF!</v>
      </c>
      <c r="D266" s="42" t="e">
        <f>D267</f>
        <v>#REF!</v>
      </c>
      <c r="E266" s="87" t="e">
        <f t="shared" si="31"/>
        <v>#REF!</v>
      </c>
      <c r="F266" s="2"/>
    </row>
    <row r="267" spans="1:6" hidden="1" outlineLevel="6" x14ac:dyDescent="0.25">
      <c r="A267" s="20" t="s">
        <v>93</v>
      </c>
      <c r="B267" s="41" t="s">
        <v>283</v>
      </c>
      <c r="C267" s="42" t="e">
        <f>'№ 5ведомственная'!#REF!</f>
        <v>#REF!</v>
      </c>
      <c r="D267" s="42" t="e">
        <f>'№ 5ведомственная'!#REF!</f>
        <v>#REF!</v>
      </c>
      <c r="E267" s="87" t="e">
        <f t="shared" si="31"/>
        <v>#REF!</v>
      </c>
      <c r="F267" s="2"/>
    </row>
    <row r="268" spans="1:6" ht="25.5" hidden="1" outlineLevel="4" x14ac:dyDescent="0.25">
      <c r="A268" s="20" t="s">
        <v>93</v>
      </c>
      <c r="B268" s="41" t="s">
        <v>382</v>
      </c>
      <c r="C268" s="42" t="e">
        <f t="shared" ref="C268:D269" si="37">C269</f>
        <v>#REF!</v>
      </c>
      <c r="D268" s="42" t="e">
        <f t="shared" si="37"/>
        <v>#REF!</v>
      </c>
      <c r="E268" s="87" t="e">
        <f t="shared" si="31"/>
        <v>#REF!</v>
      </c>
      <c r="F268" s="2"/>
    </row>
    <row r="269" spans="1:6" hidden="1" outlineLevel="5" x14ac:dyDescent="0.25">
      <c r="A269" s="20" t="s">
        <v>93</v>
      </c>
      <c r="B269" s="41" t="s">
        <v>383</v>
      </c>
      <c r="C269" s="42" t="e">
        <f t="shared" si="37"/>
        <v>#REF!</v>
      </c>
      <c r="D269" s="42" t="e">
        <f t="shared" si="37"/>
        <v>#REF!</v>
      </c>
      <c r="E269" s="87" t="e">
        <f t="shared" si="31"/>
        <v>#REF!</v>
      </c>
      <c r="F269" s="2"/>
    </row>
    <row r="270" spans="1:6" ht="25.5" hidden="1" outlineLevel="6" x14ac:dyDescent="0.25">
      <c r="A270" s="20" t="s">
        <v>93</v>
      </c>
      <c r="B270" s="41" t="s">
        <v>282</v>
      </c>
      <c r="C270" s="42" t="e">
        <f>'№ 5ведомственная'!#REF!</f>
        <v>#REF!</v>
      </c>
      <c r="D270" s="42" t="e">
        <f>'№ 5ведомственная'!#REF!</f>
        <v>#REF!</v>
      </c>
      <c r="E270" s="87" t="e">
        <f t="shared" si="31"/>
        <v>#REF!</v>
      </c>
      <c r="F270" s="2"/>
    </row>
    <row r="271" spans="1:6" outlineLevel="1" collapsed="1" x14ac:dyDescent="0.25">
      <c r="A271" s="20" t="s">
        <v>102</v>
      </c>
      <c r="B271" s="41" t="s">
        <v>255</v>
      </c>
      <c r="C271" s="42">
        <f>'№ 5ведомственная'!F259+'№ 5ведомственная'!F540</f>
        <v>51014.3</v>
      </c>
      <c r="D271" s="42">
        <f>'№ 5ведомственная'!G259+'№ 5ведомственная'!G540</f>
        <v>16890</v>
      </c>
      <c r="E271" s="87">
        <f t="shared" si="31"/>
        <v>33.108363733306149</v>
      </c>
      <c r="F271" s="2"/>
    </row>
    <row r="272" spans="1:6" ht="51" hidden="1" outlineLevel="2" x14ac:dyDescent="0.25">
      <c r="A272" s="20" t="s">
        <v>102</v>
      </c>
      <c r="B272" s="41" t="s">
        <v>248</v>
      </c>
      <c r="C272" s="42" t="e">
        <f>C273</f>
        <v>#REF!</v>
      </c>
      <c r="D272" s="42" t="e">
        <f>D273</f>
        <v>#REF!</v>
      </c>
      <c r="E272" s="87" t="e">
        <f t="shared" si="31"/>
        <v>#REF!</v>
      </c>
      <c r="F272" s="2"/>
    </row>
    <row r="273" spans="1:6" ht="25.5" hidden="1" outlineLevel="3" x14ac:dyDescent="0.25">
      <c r="A273" s="20" t="s">
        <v>102</v>
      </c>
      <c r="B273" s="41" t="s">
        <v>344</v>
      </c>
      <c r="C273" s="42" t="e">
        <f>C274+C283+C296</f>
        <v>#REF!</v>
      </c>
      <c r="D273" s="42" t="e">
        <f>D274+D283+D296</f>
        <v>#REF!</v>
      </c>
      <c r="E273" s="87" t="e">
        <f t="shared" si="31"/>
        <v>#REF!</v>
      </c>
      <c r="F273" s="2"/>
    </row>
    <row r="274" spans="1:6" hidden="1" outlineLevel="4" x14ac:dyDescent="0.25">
      <c r="A274" s="20" t="s">
        <v>102</v>
      </c>
      <c r="B274" s="41" t="s">
        <v>384</v>
      </c>
      <c r="C274" s="42" t="e">
        <f>C275+C277+C279+C281</f>
        <v>#REF!</v>
      </c>
      <c r="D274" s="42" t="e">
        <f>D275+D277+D279+D281</f>
        <v>#REF!</v>
      </c>
      <c r="E274" s="87" t="e">
        <f t="shared" si="31"/>
        <v>#REF!</v>
      </c>
      <c r="F274" s="2"/>
    </row>
    <row r="275" spans="1:6" ht="25.5" hidden="1" outlineLevel="5" x14ac:dyDescent="0.25">
      <c r="A275" s="20" t="s">
        <v>102</v>
      </c>
      <c r="B275" s="41" t="s">
        <v>385</v>
      </c>
      <c r="C275" s="42">
        <f>C276</f>
        <v>8500</v>
      </c>
      <c r="D275" s="42">
        <f>D276</f>
        <v>3987.4</v>
      </c>
      <c r="E275" s="87">
        <f t="shared" ref="E275:E338" si="38">D275/C275*100</f>
        <v>46.910588235294121</v>
      </c>
      <c r="F275" s="2"/>
    </row>
    <row r="276" spans="1:6" ht="25.5" hidden="1" outlineLevel="6" x14ac:dyDescent="0.25">
      <c r="A276" s="20" t="s">
        <v>102</v>
      </c>
      <c r="B276" s="41" t="s">
        <v>282</v>
      </c>
      <c r="C276" s="42">
        <f>'№ 5ведомственная'!F264</f>
        <v>8500</v>
      </c>
      <c r="D276" s="42">
        <f>'№ 5ведомственная'!G264</f>
        <v>3987.4</v>
      </c>
      <c r="E276" s="87">
        <f t="shared" si="38"/>
        <v>46.910588235294121</v>
      </c>
      <c r="F276" s="2"/>
    </row>
    <row r="277" spans="1:6" hidden="1" outlineLevel="5" x14ac:dyDescent="0.25">
      <c r="A277" s="20" t="s">
        <v>102</v>
      </c>
      <c r="B277" s="41" t="s">
        <v>386</v>
      </c>
      <c r="C277" s="42">
        <f>C278</f>
        <v>2100</v>
      </c>
      <c r="D277" s="42">
        <f>D278</f>
        <v>2100</v>
      </c>
      <c r="E277" s="87">
        <f t="shared" si="38"/>
        <v>100</v>
      </c>
      <c r="F277" s="2"/>
    </row>
    <row r="278" spans="1:6" ht="25.5" hidden="1" outlineLevel="6" x14ac:dyDescent="0.25">
      <c r="A278" s="20" t="s">
        <v>102</v>
      </c>
      <c r="B278" s="41" t="s">
        <v>308</v>
      </c>
      <c r="C278" s="42">
        <f>'№ 5ведомственная'!F266</f>
        <v>2100</v>
      </c>
      <c r="D278" s="42">
        <f>'№ 5ведомственная'!G266</f>
        <v>2100</v>
      </c>
      <c r="E278" s="87">
        <f t="shared" si="38"/>
        <v>100</v>
      </c>
      <c r="F278" s="2"/>
    </row>
    <row r="279" spans="1:6" ht="38.25" hidden="1" outlineLevel="5" x14ac:dyDescent="0.25">
      <c r="A279" s="20" t="s">
        <v>102</v>
      </c>
      <c r="B279" s="41" t="s">
        <v>387</v>
      </c>
      <c r="C279" s="42">
        <f>C280</f>
        <v>3000</v>
      </c>
      <c r="D279" s="42">
        <f>D280</f>
        <v>1617.4</v>
      </c>
      <c r="E279" s="87">
        <f t="shared" si="38"/>
        <v>53.913333333333334</v>
      </c>
      <c r="F279" s="2"/>
    </row>
    <row r="280" spans="1:6" ht="25.5" hidden="1" outlineLevel="6" x14ac:dyDescent="0.25">
      <c r="A280" s="20" t="s">
        <v>102</v>
      </c>
      <c r="B280" s="41" t="s">
        <v>282</v>
      </c>
      <c r="C280" s="42">
        <f>'№ 5ведомственная'!F268</f>
        <v>3000</v>
      </c>
      <c r="D280" s="42">
        <f>'№ 5ведомственная'!G268</f>
        <v>1617.4</v>
      </c>
      <c r="E280" s="87">
        <f t="shared" si="38"/>
        <v>53.913333333333334</v>
      </c>
      <c r="F280" s="2"/>
    </row>
    <row r="281" spans="1:6" ht="38.25" hidden="1" outlineLevel="5" x14ac:dyDescent="0.25">
      <c r="A281" s="20" t="s">
        <v>102</v>
      </c>
      <c r="B281" s="41" t="s">
        <v>388</v>
      </c>
      <c r="C281" s="42" t="e">
        <f>C282</f>
        <v>#REF!</v>
      </c>
      <c r="D281" s="42" t="e">
        <f>D282</f>
        <v>#REF!</v>
      </c>
      <c r="E281" s="87" t="e">
        <f t="shared" si="38"/>
        <v>#REF!</v>
      </c>
      <c r="F281" s="2"/>
    </row>
    <row r="282" spans="1:6" ht="25.5" hidden="1" outlineLevel="6" x14ac:dyDescent="0.25">
      <c r="A282" s="20" t="s">
        <v>102</v>
      </c>
      <c r="B282" s="41" t="s">
        <v>282</v>
      </c>
      <c r="C282" s="42" t="e">
        <f>'№ 5ведомственная'!#REF!</f>
        <v>#REF!</v>
      </c>
      <c r="D282" s="42" t="e">
        <f>'№ 5ведомственная'!#REF!</f>
        <v>#REF!</v>
      </c>
      <c r="E282" s="87" t="e">
        <f t="shared" si="38"/>
        <v>#REF!</v>
      </c>
      <c r="F282" s="2"/>
    </row>
    <row r="283" spans="1:6" ht="25.5" hidden="1" outlineLevel="4" x14ac:dyDescent="0.25">
      <c r="A283" s="20" t="s">
        <v>102</v>
      </c>
      <c r="B283" s="41" t="s">
        <v>345</v>
      </c>
      <c r="C283" s="42" t="e">
        <f>C284+C286+C288+C290+C292+C294</f>
        <v>#REF!</v>
      </c>
      <c r="D283" s="42" t="e">
        <f>D284+D286+D288+D290+D292+D294</f>
        <v>#REF!</v>
      </c>
      <c r="E283" s="87" t="e">
        <f t="shared" si="38"/>
        <v>#REF!</v>
      </c>
      <c r="F283" s="2"/>
    </row>
    <row r="284" spans="1:6" hidden="1" outlineLevel="5" x14ac:dyDescent="0.25">
      <c r="A284" s="20" t="s">
        <v>102</v>
      </c>
      <c r="B284" s="41" t="s">
        <v>389</v>
      </c>
      <c r="C284" s="42">
        <f>C285</f>
        <v>6600</v>
      </c>
      <c r="D284" s="42">
        <f>D285</f>
        <v>3500</v>
      </c>
      <c r="E284" s="87">
        <f t="shared" si="38"/>
        <v>53.030303030303031</v>
      </c>
      <c r="F284" s="2"/>
    </row>
    <row r="285" spans="1:6" ht="25.5" hidden="1" outlineLevel="6" x14ac:dyDescent="0.25">
      <c r="A285" s="20" t="s">
        <v>102</v>
      </c>
      <c r="B285" s="41" t="s">
        <v>308</v>
      </c>
      <c r="C285" s="42">
        <f>'№ 5ведомственная'!F271</f>
        <v>6600</v>
      </c>
      <c r="D285" s="42">
        <f>'№ 5ведомственная'!G271</f>
        <v>3500</v>
      </c>
      <c r="E285" s="87">
        <f t="shared" si="38"/>
        <v>53.030303030303031</v>
      </c>
      <c r="F285" s="2"/>
    </row>
    <row r="286" spans="1:6" hidden="1" outlineLevel="5" x14ac:dyDescent="0.25">
      <c r="A286" s="20" t="s">
        <v>102</v>
      </c>
      <c r="B286" s="41" t="s">
        <v>390</v>
      </c>
      <c r="C286" s="42">
        <f>C287</f>
        <v>2500</v>
      </c>
      <c r="D286" s="42">
        <f>D287</f>
        <v>0</v>
      </c>
      <c r="E286" s="87">
        <f t="shared" si="38"/>
        <v>0</v>
      </c>
      <c r="F286" s="2"/>
    </row>
    <row r="287" spans="1:6" ht="25.5" hidden="1" outlineLevel="6" x14ac:dyDescent="0.25">
      <c r="A287" s="20" t="s">
        <v>102</v>
      </c>
      <c r="B287" s="41" t="s">
        <v>282</v>
      </c>
      <c r="C287" s="42">
        <f>'№ 5ведомственная'!F273</f>
        <v>2500</v>
      </c>
      <c r="D287" s="42">
        <f>'№ 5ведомственная'!G273</f>
        <v>0</v>
      </c>
      <c r="E287" s="87">
        <f t="shared" si="38"/>
        <v>0</v>
      </c>
      <c r="F287" s="2"/>
    </row>
    <row r="288" spans="1:6" ht="51" hidden="1" outlineLevel="5" x14ac:dyDescent="0.25">
      <c r="A288" s="20" t="s">
        <v>102</v>
      </c>
      <c r="B288" s="41" t="s">
        <v>391</v>
      </c>
      <c r="C288" s="42" t="e">
        <f>C289</f>
        <v>#REF!</v>
      </c>
      <c r="D288" s="42" t="e">
        <f>D289</f>
        <v>#REF!</v>
      </c>
      <c r="E288" s="87" t="e">
        <f t="shared" si="38"/>
        <v>#REF!</v>
      </c>
      <c r="F288" s="2"/>
    </row>
    <row r="289" spans="1:6" hidden="1" outlineLevel="6" x14ac:dyDescent="0.25">
      <c r="A289" s="20" t="s">
        <v>102</v>
      </c>
      <c r="B289" s="41" t="s">
        <v>283</v>
      </c>
      <c r="C289" s="42" t="e">
        <f>'№ 5ведомственная'!#REF!</f>
        <v>#REF!</v>
      </c>
      <c r="D289" s="42" t="e">
        <f>'№ 5ведомственная'!#REF!</f>
        <v>#REF!</v>
      </c>
      <c r="E289" s="87" t="e">
        <f t="shared" si="38"/>
        <v>#REF!</v>
      </c>
      <c r="F289" s="2"/>
    </row>
    <row r="290" spans="1:6" hidden="1" outlineLevel="5" x14ac:dyDescent="0.25">
      <c r="A290" s="20" t="s">
        <v>102</v>
      </c>
      <c r="B290" s="41" t="s">
        <v>392</v>
      </c>
      <c r="C290" s="42" t="e">
        <f>C291</f>
        <v>#REF!</v>
      </c>
      <c r="D290" s="42" t="e">
        <f>D291</f>
        <v>#REF!</v>
      </c>
      <c r="E290" s="87" t="e">
        <f t="shared" si="38"/>
        <v>#REF!</v>
      </c>
      <c r="F290" s="2"/>
    </row>
    <row r="291" spans="1:6" ht="25.5" hidden="1" outlineLevel="6" x14ac:dyDescent="0.25">
      <c r="A291" s="20" t="s">
        <v>102</v>
      </c>
      <c r="B291" s="41" t="s">
        <v>282</v>
      </c>
      <c r="C291" s="42" t="e">
        <f>'№ 5ведомственная'!#REF!</f>
        <v>#REF!</v>
      </c>
      <c r="D291" s="42" t="e">
        <f>'№ 5ведомственная'!#REF!</f>
        <v>#REF!</v>
      </c>
      <c r="E291" s="87" t="e">
        <f t="shared" si="38"/>
        <v>#REF!</v>
      </c>
      <c r="F291" s="2"/>
    </row>
    <row r="292" spans="1:6" ht="38.25" hidden="1" outlineLevel="5" x14ac:dyDescent="0.25">
      <c r="A292" s="20" t="s">
        <v>102</v>
      </c>
      <c r="B292" s="41" t="s">
        <v>393</v>
      </c>
      <c r="C292" s="42">
        <f>C293</f>
        <v>1500</v>
      </c>
      <c r="D292" s="42">
        <f>D293</f>
        <v>562.6</v>
      </c>
      <c r="E292" s="87">
        <f t="shared" si="38"/>
        <v>37.506666666666668</v>
      </c>
      <c r="F292" s="2"/>
    </row>
    <row r="293" spans="1:6" ht="25.5" hidden="1" outlineLevel="6" x14ac:dyDescent="0.25">
      <c r="A293" s="20" t="s">
        <v>102</v>
      </c>
      <c r="B293" s="41" t="s">
        <v>282</v>
      </c>
      <c r="C293" s="42">
        <f>'№ 5ведомственная'!F275</f>
        <v>1500</v>
      </c>
      <c r="D293" s="42">
        <f>'№ 5ведомственная'!G275</f>
        <v>562.6</v>
      </c>
      <c r="E293" s="87">
        <f t="shared" si="38"/>
        <v>37.506666666666668</v>
      </c>
      <c r="F293" s="2"/>
    </row>
    <row r="294" spans="1:6" hidden="1" outlineLevel="5" x14ac:dyDescent="0.25">
      <c r="A294" s="20" t="s">
        <v>102</v>
      </c>
      <c r="B294" s="41" t="s">
        <v>394</v>
      </c>
      <c r="C294" s="42">
        <f>C295</f>
        <v>1500</v>
      </c>
      <c r="D294" s="42">
        <f>D295</f>
        <v>35</v>
      </c>
      <c r="E294" s="87">
        <f t="shared" si="38"/>
        <v>2.3333333333333335</v>
      </c>
      <c r="F294" s="2"/>
    </row>
    <row r="295" spans="1:6" ht="25.5" hidden="1" outlineLevel="6" x14ac:dyDescent="0.25">
      <c r="A295" s="20" t="s">
        <v>102</v>
      </c>
      <c r="B295" s="41" t="s">
        <v>282</v>
      </c>
      <c r="C295" s="42">
        <f>'№ 5ведомственная'!F277</f>
        <v>1500</v>
      </c>
      <c r="D295" s="42">
        <f>'№ 5ведомственная'!G277</f>
        <v>35</v>
      </c>
      <c r="E295" s="87">
        <f t="shared" si="38"/>
        <v>2.3333333333333335</v>
      </c>
      <c r="F295" s="2"/>
    </row>
    <row r="296" spans="1:6" ht="25.5" hidden="1" outlineLevel="4" x14ac:dyDescent="0.25">
      <c r="A296" s="20" t="s">
        <v>102</v>
      </c>
      <c r="B296" s="41" t="s">
        <v>363</v>
      </c>
      <c r="C296" s="42" t="e">
        <f>C297+C299+C301</f>
        <v>#REF!</v>
      </c>
      <c r="D296" s="42" t="e">
        <f>D297+D299+D301</f>
        <v>#REF!</v>
      </c>
      <c r="E296" s="87" t="e">
        <f t="shared" si="38"/>
        <v>#REF!</v>
      </c>
      <c r="F296" s="2"/>
    </row>
    <row r="297" spans="1:6" ht="76.5" hidden="1" outlineLevel="5" x14ac:dyDescent="0.25">
      <c r="A297" s="20" t="s">
        <v>102</v>
      </c>
      <c r="B297" s="41" t="s">
        <v>395</v>
      </c>
      <c r="C297" s="42" t="e">
        <f>C298</f>
        <v>#REF!</v>
      </c>
      <c r="D297" s="42" t="e">
        <f>D298</f>
        <v>#REF!</v>
      </c>
      <c r="E297" s="87" t="e">
        <f t="shared" si="38"/>
        <v>#REF!</v>
      </c>
      <c r="F297" s="2"/>
    </row>
    <row r="298" spans="1:6" ht="25.5" hidden="1" outlineLevel="6" x14ac:dyDescent="0.25">
      <c r="A298" s="20" t="s">
        <v>102</v>
      </c>
      <c r="B298" s="41" t="s">
        <v>282</v>
      </c>
      <c r="C298" s="42" t="e">
        <f>'№ 5ведомственная'!#REF!</f>
        <v>#REF!</v>
      </c>
      <c r="D298" s="42" t="e">
        <f>'№ 5ведомственная'!#REF!</f>
        <v>#REF!</v>
      </c>
      <c r="E298" s="87" t="e">
        <f t="shared" si="38"/>
        <v>#REF!</v>
      </c>
      <c r="F298" s="2"/>
    </row>
    <row r="299" spans="1:6" ht="63.75" hidden="1" outlineLevel="5" x14ac:dyDescent="0.25">
      <c r="A299" s="20" t="s">
        <v>102</v>
      </c>
      <c r="B299" s="41" t="s">
        <v>507</v>
      </c>
      <c r="C299" s="42" t="e">
        <f>C300</f>
        <v>#REF!</v>
      </c>
      <c r="D299" s="42" t="e">
        <f>D300</f>
        <v>#REF!</v>
      </c>
      <c r="E299" s="87" t="e">
        <f t="shared" si="38"/>
        <v>#REF!</v>
      </c>
      <c r="F299" s="2"/>
    </row>
    <row r="300" spans="1:6" ht="25.5" hidden="1" outlineLevel="6" x14ac:dyDescent="0.25">
      <c r="A300" s="20" t="s">
        <v>102</v>
      </c>
      <c r="B300" s="41" t="s">
        <v>282</v>
      </c>
      <c r="C300" s="42" t="e">
        <f>'№ 5ведомственная'!#REF!</f>
        <v>#REF!</v>
      </c>
      <c r="D300" s="42" t="e">
        <f>'№ 5ведомственная'!#REF!</f>
        <v>#REF!</v>
      </c>
      <c r="E300" s="87" t="e">
        <f t="shared" si="38"/>
        <v>#REF!</v>
      </c>
      <c r="F300" s="2"/>
    </row>
    <row r="301" spans="1:6" ht="63.75" hidden="1" outlineLevel="5" x14ac:dyDescent="0.25">
      <c r="A301" s="20" t="s">
        <v>102</v>
      </c>
      <c r="B301" s="41" t="s">
        <v>396</v>
      </c>
      <c r="C301" s="42" t="e">
        <f>C302</f>
        <v>#REF!</v>
      </c>
      <c r="D301" s="42" t="e">
        <f>D302</f>
        <v>#REF!</v>
      </c>
      <c r="E301" s="87" t="e">
        <f t="shared" si="38"/>
        <v>#REF!</v>
      </c>
      <c r="F301" s="2"/>
    </row>
    <row r="302" spans="1:6" ht="25.5" hidden="1" outlineLevel="6" x14ac:dyDescent="0.25">
      <c r="A302" s="20" t="s">
        <v>102</v>
      </c>
      <c r="B302" s="41" t="s">
        <v>282</v>
      </c>
      <c r="C302" s="42" t="e">
        <f>'№ 5ведомственная'!#REF!</f>
        <v>#REF!</v>
      </c>
      <c r="D302" s="42" t="e">
        <f>'№ 5ведомственная'!#REF!</f>
        <v>#REF!</v>
      </c>
      <c r="E302" s="87" t="e">
        <f t="shared" si="38"/>
        <v>#REF!</v>
      </c>
      <c r="F302" s="2"/>
    </row>
    <row r="303" spans="1:6" ht="38.25" hidden="1" outlineLevel="2" x14ac:dyDescent="0.25">
      <c r="A303" s="20" t="s">
        <v>102</v>
      </c>
      <c r="B303" s="41" t="s">
        <v>256</v>
      </c>
      <c r="C303" s="42">
        <f>C304</f>
        <v>7108.8</v>
      </c>
      <c r="D303" s="42">
        <f>D304</f>
        <v>320.8</v>
      </c>
      <c r="E303" s="87">
        <f t="shared" si="38"/>
        <v>4.5127166329056942</v>
      </c>
      <c r="F303" s="2"/>
    </row>
    <row r="304" spans="1:6" ht="25.5" hidden="1" outlineLevel="3" x14ac:dyDescent="0.25">
      <c r="A304" s="20" t="s">
        <v>102</v>
      </c>
      <c r="B304" s="41" t="s">
        <v>397</v>
      </c>
      <c r="C304" s="42">
        <f>C305+C308</f>
        <v>7108.8</v>
      </c>
      <c r="D304" s="42">
        <f>D305+D308</f>
        <v>320.8</v>
      </c>
      <c r="E304" s="87">
        <f t="shared" si="38"/>
        <v>4.5127166329056942</v>
      </c>
      <c r="F304" s="2"/>
    </row>
    <row r="305" spans="1:6" ht="25.5" hidden="1" outlineLevel="4" x14ac:dyDescent="0.25">
      <c r="A305" s="20" t="s">
        <v>102</v>
      </c>
      <c r="B305" s="41" t="s">
        <v>517</v>
      </c>
      <c r="C305" s="42">
        <f t="shared" ref="C305:D306" si="39">C306</f>
        <v>700</v>
      </c>
      <c r="D305" s="42">
        <f t="shared" si="39"/>
        <v>320.8</v>
      </c>
      <c r="E305" s="87">
        <f t="shared" si="38"/>
        <v>45.828571428571429</v>
      </c>
      <c r="F305" s="2"/>
    </row>
    <row r="306" spans="1:6" ht="51" hidden="1" outlineLevel="5" x14ac:dyDescent="0.25">
      <c r="A306" s="20" t="s">
        <v>102</v>
      </c>
      <c r="B306" s="41" t="s">
        <v>398</v>
      </c>
      <c r="C306" s="42">
        <f t="shared" si="39"/>
        <v>700</v>
      </c>
      <c r="D306" s="42">
        <f t="shared" si="39"/>
        <v>320.8</v>
      </c>
      <c r="E306" s="87">
        <f t="shared" si="38"/>
        <v>45.828571428571429</v>
      </c>
      <c r="F306" s="2"/>
    </row>
    <row r="307" spans="1:6" ht="25.5" hidden="1" outlineLevel="6" x14ac:dyDescent="0.25">
      <c r="A307" s="20" t="s">
        <v>102</v>
      </c>
      <c r="B307" s="41" t="s">
        <v>282</v>
      </c>
      <c r="C307" s="42">
        <f>'№ 5ведомственная'!F311</f>
        <v>700</v>
      </c>
      <c r="D307" s="42">
        <f>'№ 5ведомственная'!G311</f>
        <v>320.8</v>
      </c>
      <c r="E307" s="87">
        <f t="shared" si="38"/>
        <v>45.828571428571429</v>
      </c>
      <c r="F307" s="2"/>
    </row>
    <row r="308" spans="1:6" ht="38.25" hidden="1" outlineLevel="4" x14ac:dyDescent="0.25">
      <c r="A308" s="20" t="s">
        <v>102</v>
      </c>
      <c r="B308" s="41" t="s">
        <v>399</v>
      </c>
      <c r="C308" s="42">
        <f t="shared" ref="C308:D309" si="40">C309</f>
        <v>6408.8</v>
      </c>
      <c r="D308" s="42">
        <f t="shared" si="40"/>
        <v>0</v>
      </c>
      <c r="E308" s="87">
        <f t="shared" si="38"/>
        <v>0</v>
      </c>
      <c r="F308" s="2"/>
    </row>
    <row r="309" spans="1:6" ht="38.25" hidden="1" outlineLevel="5" x14ac:dyDescent="0.25">
      <c r="A309" s="20" t="s">
        <v>102</v>
      </c>
      <c r="B309" s="41" t="s">
        <v>400</v>
      </c>
      <c r="C309" s="42">
        <f t="shared" si="40"/>
        <v>6408.8</v>
      </c>
      <c r="D309" s="42">
        <f t="shared" si="40"/>
        <v>0</v>
      </c>
      <c r="E309" s="87">
        <f t="shared" si="38"/>
        <v>0</v>
      </c>
      <c r="F309" s="2"/>
    </row>
    <row r="310" spans="1:6" ht="25.5" hidden="1" outlineLevel="6" x14ac:dyDescent="0.25">
      <c r="A310" s="20" t="s">
        <v>102</v>
      </c>
      <c r="B310" s="41" t="s">
        <v>282</v>
      </c>
      <c r="C310" s="42">
        <f>'№ 5ведомственная'!F318</f>
        <v>6408.8</v>
      </c>
      <c r="D310" s="42">
        <f>'№ 5ведомственная'!G318</f>
        <v>0</v>
      </c>
      <c r="E310" s="87">
        <f t="shared" si="38"/>
        <v>0</v>
      </c>
      <c r="F310" s="2"/>
    </row>
    <row r="311" spans="1:6" outlineLevel="1" collapsed="1" x14ac:dyDescent="0.25">
      <c r="A311" s="20" t="s">
        <v>115</v>
      </c>
      <c r="B311" s="41" t="s">
        <v>257</v>
      </c>
      <c r="C311" s="42">
        <f>'№ 5ведомственная'!F319</f>
        <v>37836.1</v>
      </c>
      <c r="D311" s="42">
        <f>'№ 5ведомственная'!G319</f>
        <v>15805.099999999999</v>
      </c>
      <c r="E311" s="87">
        <f t="shared" si="38"/>
        <v>41.772539981657722</v>
      </c>
      <c r="F311" s="2"/>
    </row>
    <row r="312" spans="1:6" ht="51" hidden="1" outlineLevel="2" x14ac:dyDescent="0.25">
      <c r="A312" s="20" t="s">
        <v>115</v>
      </c>
      <c r="B312" s="41" t="s">
        <v>248</v>
      </c>
      <c r="C312" s="42">
        <f>C313</f>
        <v>26500</v>
      </c>
      <c r="D312" s="42">
        <f t="shared" ref="D312:D315" si="41">D313</f>
        <v>11200</v>
      </c>
      <c r="E312" s="87">
        <f t="shared" si="38"/>
        <v>42.264150943396231</v>
      </c>
      <c r="F312" s="2"/>
    </row>
    <row r="313" spans="1:6" ht="25.5" hidden="1" outlineLevel="3" x14ac:dyDescent="0.25">
      <c r="A313" s="20" t="s">
        <v>115</v>
      </c>
      <c r="B313" s="41" t="s">
        <v>367</v>
      </c>
      <c r="C313" s="42">
        <f>C314</f>
        <v>26500</v>
      </c>
      <c r="D313" s="42">
        <f t="shared" si="41"/>
        <v>11200</v>
      </c>
      <c r="E313" s="87">
        <f t="shared" si="38"/>
        <v>42.264150943396231</v>
      </c>
      <c r="F313" s="2"/>
    </row>
    <row r="314" spans="1:6" ht="25.5" hidden="1" outlineLevel="4" x14ac:dyDescent="0.25">
      <c r="A314" s="20" t="s">
        <v>115</v>
      </c>
      <c r="B314" s="41" t="s">
        <v>379</v>
      </c>
      <c r="C314" s="42">
        <f>C315</f>
        <v>26500</v>
      </c>
      <c r="D314" s="42">
        <f t="shared" si="41"/>
        <v>11200</v>
      </c>
      <c r="E314" s="87">
        <f t="shared" si="38"/>
        <v>42.264150943396231</v>
      </c>
      <c r="F314" s="2"/>
    </row>
    <row r="315" spans="1:6" ht="25.5" hidden="1" outlineLevel="5" x14ac:dyDescent="0.25">
      <c r="A315" s="20" t="s">
        <v>115</v>
      </c>
      <c r="B315" s="41" t="s">
        <v>401</v>
      </c>
      <c r="C315" s="42">
        <f>C316</f>
        <v>26500</v>
      </c>
      <c r="D315" s="42">
        <f t="shared" si="41"/>
        <v>11200</v>
      </c>
      <c r="E315" s="87">
        <f t="shared" si="38"/>
        <v>42.264150943396231</v>
      </c>
      <c r="F315" s="2"/>
    </row>
    <row r="316" spans="1:6" ht="25.5" hidden="1" outlineLevel="6" x14ac:dyDescent="0.25">
      <c r="A316" s="20" t="s">
        <v>115</v>
      </c>
      <c r="B316" s="41" t="s">
        <v>308</v>
      </c>
      <c r="C316" s="42">
        <f>'№ 5ведомственная'!F324</f>
        <v>26500</v>
      </c>
      <c r="D316" s="42">
        <f>'№ 5ведомственная'!G324</f>
        <v>11200</v>
      </c>
      <c r="E316" s="87">
        <f t="shared" si="38"/>
        <v>42.264150943396231</v>
      </c>
      <c r="F316" s="2"/>
    </row>
    <row r="317" spans="1:6" s="9" customFormat="1" outlineLevel="6" x14ac:dyDescent="0.25">
      <c r="A317" s="38" t="s">
        <v>609</v>
      </c>
      <c r="B317" s="39" t="s">
        <v>618</v>
      </c>
      <c r="C317" s="40">
        <f>C318</f>
        <v>1202.9000000000001</v>
      </c>
      <c r="D317" s="40">
        <f t="shared" ref="D317" si="42">D318</f>
        <v>19.5</v>
      </c>
      <c r="E317" s="87">
        <f t="shared" si="38"/>
        <v>1.621082384238091</v>
      </c>
      <c r="F317" s="4"/>
    </row>
    <row r="318" spans="1:6" outlineLevel="6" x14ac:dyDescent="0.25">
      <c r="A318" s="19" t="s">
        <v>610</v>
      </c>
      <c r="B318" s="41" t="s">
        <v>619</v>
      </c>
      <c r="C318" s="42">
        <f>'№ 5ведомственная'!F330</f>
        <v>1202.9000000000001</v>
      </c>
      <c r="D318" s="42">
        <f>'№ 5ведомственная'!G330</f>
        <v>19.5</v>
      </c>
      <c r="E318" s="87">
        <f t="shared" si="38"/>
        <v>1.621082384238091</v>
      </c>
      <c r="F318" s="2"/>
    </row>
    <row r="319" spans="1:6" s="9" customFormat="1" x14ac:dyDescent="0.25">
      <c r="A319" s="37" t="s">
        <v>142</v>
      </c>
      <c r="B319" s="39" t="s">
        <v>235</v>
      </c>
      <c r="C319" s="40">
        <f>C320+C332+C358+C369+C379+C409</f>
        <v>563068.19999999995</v>
      </c>
      <c r="D319" s="40">
        <f>D320+D332+D358+D369+D379+D409</f>
        <v>286906</v>
      </c>
      <c r="E319" s="36">
        <f t="shared" si="38"/>
        <v>50.954040736095564</v>
      </c>
      <c r="F319" s="4"/>
    </row>
    <row r="320" spans="1:6" outlineLevel="1" x14ac:dyDescent="0.25">
      <c r="A320" s="20" t="s">
        <v>143</v>
      </c>
      <c r="B320" s="41" t="s">
        <v>266</v>
      </c>
      <c r="C320" s="42">
        <f>'№ 5ведомственная'!F396</f>
        <v>178205.89999999997</v>
      </c>
      <c r="D320" s="42">
        <f>'№ 5ведомственная'!G396</f>
        <v>78496.799999999988</v>
      </c>
      <c r="E320" s="87">
        <f t="shared" si="38"/>
        <v>44.04837325812445</v>
      </c>
      <c r="F320" s="2"/>
    </row>
    <row r="321" spans="1:6" ht="38.25" hidden="1" outlineLevel="2" x14ac:dyDescent="0.25">
      <c r="A321" s="20" t="s">
        <v>143</v>
      </c>
      <c r="B321" s="41" t="s">
        <v>267</v>
      </c>
      <c r="C321" s="42" t="e">
        <f t="shared" ref="C321:D322" si="43">C322</f>
        <v>#REF!</v>
      </c>
      <c r="D321" s="42" t="e">
        <f t="shared" si="43"/>
        <v>#REF!</v>
      </c>
      <c r="E321" s="87" t="e">
        <f t="shared" si="38"/>
        <v>#REF!</v>
      </c>
      <c r="F321" s="2"/>
    </row>
    <row r="322" spans="1:6" ht="25.5" hidden="1" outlineLevel="3" x14ac:dyDescent="0.25">
      <c r="A322" s="20" t="s">
        <v>143</v>
      </c>
      <c r="B322" s="41" t="s">
        <v>422</v>
      </c>
      <c r="C322" s="42" t="e">
        <f t="shared" si="43"/>
        <v>#REF!</v>
      </c>
      <c r="D322" s="42" t="e">
        <f t="shared" si="43"/>
        <v>#REF!</v>
      </c>
      <c r="E322" s="87" t="e">
        <f t="shared" si="38"/>
        <v>#REF!</v>
      </c>
      <c r="F322" s="2"/>
    </row>
    <row r="323" spans="1:6" ht="25.5" hidden="1" outlineLevel="4" x14ac:dyDescent="0.25">
      <c r="A323" s="20" t="s">
        <v>143</v>
      </c>
      <c r="B323" s="41" t="s">
        <v>423</v>
      </c>
      <c r="C323" s="42" t="e">
        <f>C324+C326+C328+C330</f>
        <v>#REF!</v>
      </c>
      <c r="D323" s="42" t="e">
        <f>D324+D326+D328+D330</f>
        <v>#REF!</v>
      </c>
      <c r="E323" s="87" t="e">
        <f t="shared" si="38"/>
        <v>#REF!</v>
      </c>
      <c r="F323" s="2"/>
    </row>
    <row r="324" spans="1:6" ht="51" hidden="1" outlineLevel="5" x14ac:dyDescent="0.25">
      <c r="A324" s="20" t="s">
        <v>143</v>
      </c>
      <c r="B324" s="41" t="s">
        <v>424</v>
      </c>
      <c r="C324" s="42">
        <f>C325</f>
        <v>79119</v>
      </c>
      <c r="D324" s="42">
        <f>D325</f>
        <v>35421.9</v>
      </c>
      <c r="E324" s="87">
        <f t="shared" si="38"/>
        <v>44.770409130550185</v>
      </c>
      <c r="F324" s="2"/>
    </row>
    <row r="325" spans="1:6" ht="25.5" hidden="1" outlineLevel="6" x14ac:dyDescent="0.25">
      <c r="A325" s="20" t="s">
        <v>143</v>
      </c>
      <c r="B325" s="41" t="s">
        <v>308</v>
      </c>
      <c r="C325" s="42">
        <f>'№ 5ведомственная'!F406</f>
        <v>79119</v>
      </c>
      <c r="D325" s="42">
        <f>'№ 5ведомственная'!G406</f>
        <v>35421.9</v>
      </c>
      <c r="E325" s="87">
        <f t="shared" si="38"/>
        <v>44.770409130550185</v>
      </c>
      <c r="F325" s="2"/>
    </row>
    <row r="326" spans="1:6" ht="51" hidden="1" outlineLevel="5" x14ac:dyDescent="0.25">
      <c r="A326" s="60" t="s">
        <v>143</v>
      </c>
      <c r="B326" s="61" t="s">
        <v>425</v>
      </c>
      <c r="C326" s="62">
        <f>C327</f>
        <v>89165.8</v>
      </c>
      <c r="D326" s="62">
        <f>D327</f>
        <v>39545.5</v>
      </c>
      <c r="E326" s="87">
        <f t="shared" si="38"/>
        <v>44.350524528462707</v>
      </c>
      <c r="F326" s="2"/>
    </row>
    <row r="327" spans="1:6" ht="25.5" hidden="1" outlineLevel="6" x14ac:dyDescent="0.25">
      <c r="A327" s="20" t="s">
        <v>143</v>
      </c>
      <c r="B327" s="41" t="s">
        <v>308</v>
      </c>
      <c r="C327" s="42">
        <f>'№ 5ведомственная'!F408</f>
        <v>89165.8</v>
      </c>
      <c r="D327" s="42">
        <f>'№ 5ведомственная'!G408</f>
        <v>39545.5</v>
      </c>
      <c r="E327" s="87">
        <f t="shared" si="38"/>
        <v>44.350524528462707</v>
      </c>
      <c r="F327" s="2"/>
    </row>
    <row r="328" spans="1:6" ht="25.5" hidden="1" outlineLevel="5" x14ac:dyDescent="0.25">
      <c r="A328" s="20" t="s">
        <v>143</v>
      </c>
      <c r="B328" s="41" t="s">
        <v>426</v>
      </c>
      <c r="C328" s="42">
        <f>C329</f>
        <v>2631.3</v>
      </c>
      <c r="D328" s="42">
        <f>D329</f>
        <v>1109.0999999999999</v>
      </c>
      <c r="E328" s="87">
        <f t="shared" si="38"/>
        <v>42.150267928400403</v>
      </c>
      <c r="F328" s="2"/>
    </row>
    <row r="329" spans="1:6" ht="25.5" hidden="1" outlineLevel="6" x14ac:dyDescent="0.25">
      <c r="A329" s="20" t="s">
        <v>143</v>
      </c>
      <c r="B329" s="41" t="s">
        <v>308</v>
      </c>
      <c r="C329" s="42">
        <f>'№ 5ведомственная'!F410</f>
        <v>2631.3</v>
      </c>
      <c r="D329" s="42">
        <f>'№ 5ведомственная'!G410</f>
        <v>1109.0999999999999</v>
      </c>
      <c r="E329" s="87">
        <f t="shared" si="38"/>
        <v>42.150267928400403</v>
      </c>
      <c r="F329" s="2"/>
    </row>
    <row r="330" spans="1:6" ht="25.5" hidden="1" outlineLevel="5" x14ac:dyDescent="0.25">
      <c r="A330" s="20" t="s">
        <v>143</v>
      </c>
      <c r="B330" s="41" t="s">
        <v>427</v>
      </c>
      <c r="C330" s="51" t="e">
        <f>C331</f>
        <v>#REF!</v>
      </c>
      <c r="D330" s="51" t="e">
        <f>D331</f>
        <v>#REF!</v>
      </c>
      <c r="E330" s="87" t="e">
        <f t="shared" si="38"/>
        <v>#REF!</v>
      </c>
      <c r="F330" s="2"/>
    </row>
    <row r="331" spans="1:6" ht="25.5" hidden="1" outlineLevel="6" x14ac:dyDescent="0.25">
      <c r="A331" s="48" t="s">
        <v>143</v>
      </c>
      <c r="B331" s="50" t="s">
        <v>308</v>
      </c>
      <c r="C331" s="51" t="e">
        <f>'№ 5ведомственная'!#REF!</f>
        <v>#REF!</v>
      </c>
      <c r="D331" s="51" t="e">
        <f>'№ 5ведомственная'!#REF!</f>
        <v>#REF!</v>
      </c>
      <c r="E331" s="87" t="e">
        <f t="shared" si="38"/>
        <v>#REF!</v>
      </c>
      <c r="F331" s="2"/>
    </row>
    <row r="332" spans="1:6" outlineLevel="1" collapsed="1" x14ac:dyDescent="0.25">
      <c r="A332" s="52" t="s">
        <v>150</v>
      </c>
      <c r="B332" s="63" t="s">
        <v>268</v>
      </c>
      <c r="C332" s="64">
        <f>'№ 5ведомственная'!F418</f>
        <v>331900.7</v>
      </c>
      <c r="D332" s="64">
        <f>'№ 5ведомственная'!G418</f>
        <v>174299.7</v>
      </c>
      <c r="E332" s="87">
        <f t="shared" si="38"/>
        <v>52.515616869744477</v>
      </c>
      <c r="F332" s="2"/>
    </row>
    <row r="333" spans="1:6" ht="38.25" hidden="1" outlineLevel="2" x14ac:dyDescent="0.25">
      <c r="A333" s="60" t="s">
        <v>150</v>
      </c>
      <c r="B333" s="61" t="s">
        <v>267</v>
      </c>
      <c r="C333" s="62" t="e">
        <f>C334</f>
        <v>#REF!</v>
      </c>
      <c r="D333" s="62" t="e">
        <f>D334</f>
        <v>#REF!</v>
      </c>
      <c r="E333" s="87" t="e">
        <f t="shared" si="38"/>
        <v>#REF!</v>
      </c>
      <c r="F333" s="2"/>
    </row>
    <row r="334" spans="1:6" ht="25.5" hidden="1" outlineLevel="3" x14ac:dyDescent="0.25">
      <c r="A334" s="20" t="s">
        <v>150</v>
      </c>
      <c r="B334" s="41" t="s">
        <v>428</v>
      </c>
      <c r="C334" s="42" t="e">
        <f>C335+C344</f>
        <v>#REF!</v>
      </c>
      <c r="D334" s="42" t="e">
        <f>D335+D344</f>
        <v>#REF!</v>
      </c>
      <c r="E334" s="87" t="e">
        <f t="shared" si="38"/>
        <v>#REF!</v>
      </c>
      <c r="F334" s="2"/>
    </row>
    <row r="335" spans="1:6" ht="38.25" hidden="1" outlineLevel="4" x14ac:dyDescent="0.25">
      <c r="A335" s="20" t="s">
        <v>150</v>
      </c>
      <c r="B335" s="41" t="s">
        <v>429</v>
      </c>
      <c r="C335" s="42" t="e">
        <f>C336+C338+C340+C342</f>
        <v>#REF!</v>
      </c>
      <c r="D335" s="42" t="e">
        <f>D336+D338+D340+D342</f>
        <v>#REF!</v>
      </c>
      <c r="E335" s="87" t="e">
        <f t="shared" si="38"/>
        <v>#REF!</v>
      </c>
      <c r="F335" s="2"/>
    </row>
    <row r="336" spans="1:6" ht="51" hidden="1" outlineLevel="5" x14ac:dyDescent="0.25">
      <c r="A336" s="20" t="s">
        <v>150</v>
      </c>
      <c r="B336" s="41" t="s">
        <v>430</v>
      </c>
      <c r="C336" s="42">
        <f>C337</f>
        <v>197244.30000000002</v>
      </c>
      <c r="D336" s="42">
        <f>D337</f>
        <v>111301.2</v>
      </c>
      <c r="E336" s="87">
        <f t="shared" si="38"/>
        <v>56.428094500069193</v>
      </c>
      <c r="F336" s="2"/>
    </row>
    <row r="337" spans="1:6" ht="25.5" hidden="1" outlineLevel="6" x14ac:dyDescent="0.25">
      <c r="A337" s="20" t="s">
        <v>150</v>
      </c>
      <c r="B337" s="41" t="s">
        <v>308</v>
      </c>
      <c r="C337" s="42">
        <f>'№ 5ведомственная'!F426</f>
        <v>197244.30000000002</v>
      </c>
      <c r="D337" s="42">
        <f>'№ 5ведомственная'!G426</f>
        <v>111301.2</v>
      </c>
      <c r="E337" s="87">
        <f t="shared" si="38"/>
        <v>56.428094500069193</v>
      </c>
      <c r="F337" s="2"/>
    </row>
    <row r="338" spans="1:6" ht="51" hidden="1" outlineLevel="5" x14ac:dyDescent="0.25">
      <c r="A338" s="60" t="s">
        <v>150</v>
      </c>
      <c r="B338" s="61" t="s">
        <v>431</v>
      </c>
      <c r="C338" s="62">
        <f>C339</f>
        <v>73448.900000000009</v>
      </c>
      <c r="D338" s="62">
        <f>D339</f>
        <v>35783.9</v>
      </c>
      <c r="E338" s="87">
        <f t="shared" si="38"/>
        <v>48.719449848806448</v>
      </c>
      <c r="F338" s="2"/>
    </row>
    <row r="339" spans="1:6" ht="25.5" hidden="1" outlineLevel="6" x14ac:dyDescent="0.25">
      <c r="A339" s="20" t="s">
        <v>150</v>
      </c>
      <c r="B339" s="41" t="s">
        <v>308</v>
      </c>
      <c r="C339" s="42">
        <f>'№ 5ведомственная'!F430</f>
        <v>73448.900000000009</v>
      </c>
      <c r="D339" s="42">
        <f>'№ 5ведомственная'!G430</f>
        <v>35783.9</v>
      </c>
      <c r="E339" s="87">
        <f t="shared" ref="E339:E402" si="44">D339/C339*100</f>
        <v>48.719449848806448</v>
      </c>
      <c r="F339" s="2"/>
    </row>
    <row r="340" spans="1:6" ht="25.5" hidden="1" outlineLevel="5" x14ac:dyDescent="0.25">
      <c r="A340" s="20" t="s">
        <v>150</v>
      </c>
      <c r="B340" s="41" t="s">
        <v>432</v>
      </c>
      <c r="C340" s="42" t="e">
        <f>C341</f>
        <v>#REF!</v>
      </c>
      <c r="D340" s="42" t="e">
        <f>D341</f>
        <v>#REF!</v>
      </c>
      <c r="E340" s="87" t="e">
        <f t="shared" si="44"/>
        <v>#REF!</v>
      </c>
      <c r="F340" s="2"/>
    </row>
    <row r="341" spans="1:6" ht="25.5" hidden="1" outlineLevel="6" x14ac:dyDescent="0.25">
      <c r="A341" s="20" t="s">
        <v>150</v>
      </c>
      <c r="B341" s="41" t="s">
        <v>308</v>
      </c>
      <c r="C341" s="42" t="e">
        <f>'№ 5ведомственная'!#REF!</f>
        <v>#REF!</v>
      </c>
      <c r="D341" s="42" t="e">
        <f>'№ 5ведомственная'!#REF!</f>
        <v>#REF!</v>
      </c>
      <c r="E341" s="87" t="e">
        <f t="shared" si="44"/>
        <v>#REF!</v>
      </c>
      <c r="F341" s="2"/>
    </row>
    <row r="342" spans="1:6" ht="25.5" hidden="1" outlineLevel="5" x14ac:dyDescent="0.25">
      <c r="A342" s="20" t="s">
        <v>150</v>
      </c>
      <c r="B342" s="41" t="s">
        <v>433</v>
      </c>
      <c r="C342" s="42" t="e">
        <f>C343</f>
        <v>#REF!</v>
      </c>
      <c r="D342" s="42" t="e">
        <f>D343</f>
        <v>#REF!</v>
      </c>
      <c r="E342" s="87" t="e">
        <f t="shared" si="44"/>
        <v>#REF!</v>
      </c>
      <c r="F342" s="2"/>
    </row>
    <row r="343" spans="1:6" ht="25.5" hidden="1" outlineLevel="6" x14ac:dyDescent="0.25">
      <c r="A343" s="20" t="s">
        <v>150</v>
      </c>
      <c r="B343" s="41" t="s">
        <v>308</v>
      </c>
      <c r="C343" s="42" t="e">
        <f>'№ 5ведомственная'!#REF!</f>
        <v>#REF!</v>
      </c>
      <c r="D343" s="42" t="e">
        <f>'№ 5ведомственная'!#REF!</f>
        <v>#REF!</v>
      </c>
      <c r="E343" s="87" t="e">
        <f t="shared" si="44"/>
        <v>#REF!</v>
      </c>
      <c r="F343" s="2"/>
    </row>
    <row r="344" spans="1:6" hidden="1" outlineLevel="4" x14ac:dyDescent="0.25">
      <c r="A344" s="60" t="s">
        <v>150</v>
      </c>
      <c r="B344" s="61" t="s">
        <v>434</v>
      </c>
      <c r="C344" s="62">
        <f>C345+C347</f>
        <v>15890.5</v>
      </c>
      <c r="D344" s="62">
        <f>D345+D347</f>
        <v>7332.9</v>
      </c>
      <c r="E344" s="87">
        <f t="shared" si="44"/>
        <v>46.146439696674115</v>
      </c>
      <c r="F344" s="2"/>
    </row>
    <row r="345" spans="1:6" ht="25.5" hidden="1" outlineLevel="5" x14ac:dyDescent="0.25">
      <c r="A345" s="20" t="s">
        <v>150</v>
      </c>
      <c r="B345" s="41" t="s">
        <v>435</v>
      </c>
      <c r="C345" s="42">
        <f>C346</f>
        <v>7207.9</v>
      </c>
      <c r="D345" s="42">
        <f>D346</f>
        <v>3467.5</v>
      </c>
      <c r="E345" s="87">
        <f t="shared" si="44"/>
        <v>48.106938220563549</v>
      </c>
      <c r="F345" s="2"/>
    </row>
    <row r="346" spans="1:6" ht="25.5" hidden="1" outlineLevel="6" x14ac:dyDescent="0.25">
      <c r="A346" s="20" t="s">
        <v>150</v>
      </c>
      <c r="B346" s="41" t="s">
        <v>308</v>
      </c>
      <c r="C346" s="42">
        <f>'№ 5ведомственная'!F450</f>
        <v>7207.9</v>
      </c>
      <c r="D346" s="42">
        <f>'№ 5ведомственная'!G450</f>
        <v>3467.5</v>
      </c>
      <c r="E346" s="87">
        <f t="shared" si="44"/>
        <v>48.106938220563549</v>
      </c>
      <c r="F346" s="2"/>
    </row>
    <row r="347" spans="1:6" ht="25.5" hidden="1" outlineLevel="5" x14ac:dyDescent="0.25">
      <c r="A347" s="20" t="s">
        <v>150</v>
      </c>
      <c r="B347" s="41" t="s">
        <v>436</v>
      </c>
      <c r="C347" s="42">
        <f>C348</f>
        <v>8682.6</v>
      </c>
      <c r="D347" s="42">
        <f>D348</f>
        <v>3865.4</v>
      </c>
      <c r="E347" s="87">
        <f t="shared" si="44"/>
        <v>44.518922903277819</v>
      </c>
      <c r="F347" s="2"/>
    </row>
    <row r="348" spans="1:6" ht="25.5" hidden="1" outlineLevel="6" x14ac:dyDescent="0.25">
      <c r="A348" s="20" t="s">
        <v>150</v>
      </c>
      <c r="B348" s="41" t="s">
        <v>308</v>
      </c>
      <c r="C348" s="42">
        <f>'№ 5ведомственная'!F452</f>
        <v>8682.6</v>
      </c>
      <c r="D348" s="42">
        <f>'№ 5ведомственная'!G452</f>
        <v>3865.4</v>
      </c>
      <c r="E348" s="87">
        <f t="shared" si="44"/>
        <v>44.518922903277819</v>
      </c>
      <c r="F348" s="2"/>
    </row>
    <row r="349" spans="1:6" ht="38.25" hidden="1" outlineLevel="2" x14ac:dyDescent="0.25">
      <c r="A349" s="20" t="s">
        <v>150</v>
      </c>
      <c r="B349" s="41" t="s">
        <v>245</v>
      </c>
      <c r="C349" s="42" t="e">
        <f>C350+C354</f>
        <v>#REF!</v>
      </c>
      <c r="D349" s="42" t="e">
        <f>D350+D354</f>
        <v>#REF!</v>
      </c>
      <c r="E349" s="87" t="e">
        <f t="shared" si="44"/>
        <v>#REF!</v>
      </c>
      <c r="F349" s="2"/>
    </row>
    <row r="350" spans="1:6" ht="25.5" hidden="1" outlineLevel="3" x14ac:dyDescent="0.25">
      <c r="A350" s="20" t="s">
        <v>150</v>
      </c>
      <c r="B350" s="41" t="s">
        <v>437</v>
      </c>
      <c r="C350" s="42">
        <f>C351</f>
        <v>420</v>
      </c>
      <c r="D350" s="42">
        <f t="shared" ref="D350:D352" si="45">D351</f>
        <v>235.2</v>
      </c>
      <c r="E350" s="87">
        <f t="shared" si="44"/>
        <v>55.999999999999993</v>
      </c>
      <c r="F350" s="2"/>
    </row>
    <row r="351" spans="1:6" ht="51" hidden="1" outlineLevel="4" x14ac:dyDescent="0.25">
      <c r="A351" s="20" t="s">
        <v>150</v>
      </c>
      <c r="B351" s="41" t="s">
        <v>438</v>
      </c>
      <c r="C351" s="42">
        <f>C352</f>
        <v>420</v>
      </c>
      <c r="D351" s="42">
        <f t="shared" si="45"/>
        <v>235.2</v>
      </c>
      <c r="E351" s="87">
        <f t="shared" si="44"/>
        <v>55.999999999999993</v>
      </c>
      <c r="F351" s="2"/>
    </row>
    <row r="352" spans="1:6" hidden="1" outlineLevel="5" x14ac:dyDescent="0.25">
      <c r="A352" s="20" t="s">
        <v>150</v>
      </c>
      <c r="B352" s="41" t="s">
        <v>439</v>
      </c>
      <c r="C352" s="42">
        <f>C353</f>
        <v>420</v>
      </c>
      <c r="D352" s="42">
        <f t="shared" si="45"/>
        <v>235.2</v>
      </c>
      <c r="E352" s="87">
        <f t="shared" si="44"/>
        <v>55.999999999999993</v>
      </c>
      <c r="F352" s="2"/>
    </row>
    <row r="353" spans="1:6" ht="25.5" hidden="1" outlineLevel="6" x14ac:dyDescent="0.25">
      <c r="A353" s="20" t="s">
        <v>150</v>
      </c>
      <c r="B353" s="41" t="s">
        <v>308</v>
      </c>
      <c r="C353" s="42">
        <f>'№ 5ведомственная'!F463</f>
        <v>420</v>
      </c>
      <c r="D353" s="42">
        <f>'№ 5ведомственная'!G463</f>
        <v>235.2</v>
      </c>
      <c r="E353" s="87">
        <f t="shared" si="44"/>
        <v>55.999999999999993</v>
      </c>
      <c r="F353" s="2"/>
    </row>
    <row r="354" spans="1:6" ht="51" hidden="1" outlineLevel="3" x14ac:dyDescent="0.25">
      <c r="A354" s="20" t="s">
        <v>150</v>
      </c>
      <c r="B354" s="41" t="s">
        <v>440</v>
      </c>
      <c r="C354" s="42" t="e">
        <f>C355</f>
        <v>#REF!</v>
      </c>
      <c r="D354" s="42" t="e">
        <f t="shared" ref="D354:D356" si="46">D355</f>
        <v>#REF!</v>
      </c>
      <c r="E354" s="87" t="e">
        <f t="shared" si="44"/>
        <v>#REF!</v>
      </c>
      <c r="F354" s="2"/>
    </row>
    <row r="355" spans="1:6" ht="25.5" hidden="1" outlineLevel="4" x14ac:dyDescent="0.25">
      <c r="A355" s="20" t="s">
        <v>150</v>
      </c>
      <c r="B355" s="41" t="s">
        <v>441</v>
      </c>
      <c r="C355" s="42" t="e">
        <f>C356</f>
        <v>#REF!</v>
      </c>
      <c r="D355" s="42" t="e">
        <f t="shared" si="46"/>
        <v>#REF!</v>
      </c>
      <c r="E355" s="87" t="e">
        <f t="shared" si="44"/>
        <v>#REF!</v>
      </c>
      <c r="F355" s="2"/>
    </row>
    <row r="356" spans="1:6" ht="25.5" hidden="1" outlineLevel="5" x14ac:dyDescent="0.25">
      <c r="A356" s="20" t="s">
        <v>150</v>
      </c>
      <c r="B356" s="41" t="s">
        <v>442</v>
      </c>
      <c r="C356" s="42" t="e">
        <f>C357</f>
        <v>#REF!</v>
      </c>
      <c r="D356" s="42" t="e">
        <f t="shared" si="46"/>
        <v>#REF!</v>
      </c>
      <c r="E356" s="87" t="e">
        <f t="shared" si="44"/>
        <v>#REF!</v>
      </c>
      <c r="F356" s="2"/>
    </row>
    <row r="357" spans="1:6" ht="25.5" hidden="1" outlineLevel="6" x14ac:dyDescent="0.25">
      <c r="A357" s="20" t="s">
        <v>150</v>
      </c>
      <c r="B357" s="41" t="s">
        <v>308</v>
      </c>
      <c r="C357" s="42" t="e">
        <f>'№ 5ведомственная'!#REF!</f>
        <v>#REF!</v>
      </c>
      <c r="D357" s="42" t="e">
        <f>'№ 5ведомственная'!#REF!</f>
        <v>#REF!</v>
      </c>
      <c r="E357" s="87" t="e">
        <f t="shared" si="44"/>
        <v>#REF!</v>
      </c>
      <c r="F357" s="2"/>
    </row>
    <row r="358" spans="1:6" outlineLevel="1" collapsed="1" x14ac:dyDescent="0.25">
      <c r="A358" s="20" t="s">
        <v>164</v>
      </c>
      <c r="B358" s="41" t="s">
        <v>269</v>
      </c>
      <c r="C358" s="42">
        <f>'№ 5ведомственная'!F464+'№ 5ведомственная'!F551</f>
        <v>36914.399999999994</v>
      </c>
      <c r="D358" s="42">
        <f>'№ 5ведомственная'!G464+'№ 5ведомственная'!G551</f>
        <v>25615.999999999996</v>
      </c>
      <c r="E358" s="87">
        <f t="shared" si="44"/>
        <v>69.392974015560327</v>
      </c>
      <c r="F358" s="2"/>
    </row>
    <row r="359" spans="1:6" ht="38.25" hidden="1" outlineLevel="2" x14ac:dyDescent="0.25">
      <c r="A359" s="20" t="s">
        <v>164</v>
      </c>
      <c r="B359" s="41" t="s">
        <v>267</v>
      </c>
      <c r="C359" s="42">
        <f>C360</f>
        <v>17087.7</v>
      </c>
      <c r="D359" s="42">
        <f t="shared" ref="D359:D362" si="47">D360</f>
        <v>11855.7</v>
      </c>
      <c r="E359" s="87">
        <f t="shared" si="44"/>
        <v>69.381484927755054</v>
      </c>
      <c r="F359" s="2"/>
    </row>
    <row r="360" spans="1:6" ht="25.5" hidden="1" outlineLevel="3" x14ac:dyDescent="0.25">
      <c r="A360" s="20" t="s">
        <v>164</v>
      </c>
      <c r="B360" s="41" t="s">
        <v>443</v>
      </c>
      <c r="C360" s="42">
        <f>C361</f>
        <v>17087.7</v>
      </c>
      <c r="D360" s="42">
        <f t="shared" si="47"/>
        <v>11855.7</v>
      </c>
      <c r="E360" s="87">
        <f t="shared" si="44"/>
        <v>69.381484927755054</v>
      </c>
      <c r="F360" s="2"/>
    </row>
    <row r="361" spans="1:6" ht="25.5" hidden="1" outlineLevel="4" x14ac:dyDescent="0.25">
      <c r="A361" s="20" t="s">
        <v>164</v>
      </c>
      <c r="B361" s="41" t="s">
        <v>444</v>
      </c>
      <c r="C361" s="42">
        <f>C362</f>
        <v>17087.7</v>
      </c>
      <c r="D361" s="42">
        <f t="shared" si="47"/>
        <v>11855.7</v>
      </c>
      <c r="E361" s="87">
        <f t="shared" si="44"/>
        <v>69.381484927755054</v>
      </c>
      <c r="F361" s="2"/>
    </row>
    <row r="362" spans="1:6" ht="38.25" hidden="1" outlineLevel="5" x14ac:dyDescent="0.25">
      <c r="A362" s="60" t="s">
        <v>164</v>
      </c>
      <c r="B362" s="61" t="s">
        <v>445</v>
      </c>
      <c r="C362" s="62">
        <f>C363</f>
        <v>17087.7</v>
      </c>
      <c r="D362" s="62">
        <f t="shared" si="47"/>
        <v>11855.7</v>
      </c>
      <c r="E362" s="87">
        <f t="shared" si="44"/>
        <v>69.381484927755054</v>
      </c>
      <c r="F362" s="2"/>
    </row>
    <row r="363" spans="1:6" ht="25.5" hidden="1" outlineLevel="6" x14ac:dyDescent="0.25">
      <c r="A363" s="20" t="s">
        <v>164</v>
      </c>
      <c r="B363" s="41" t="s">
        <v>308</v>
      </c>
      <c r="C363" s="42">
        <f>'№ 5ведомственная'!F471</f>
        <v>17087.7</v>
      </c>
      <c r="D363" s="42">
        <f>'№ 5ведомственная'!G471</f>
        <v>11855.7</v>
      </c>
      <c r="E363" s="87">
        <f t="shared" si="44"/>
        <v>69.381484927755054</v>
      </c>
      <c r="F363" s="2"/>
    </row>
    <row r="364" spans="1:6" ht="38.25" hidden="1" outlineLevel="2" x14ac:dyDescent="0.25">
      <c r="A364" s="60" t="s">
        <v>164</v>
      </c>
      <c r="B364" s="61" t="s">
        <v>275</v>
      </c>
      <c r="C364" s="62">
        <f>C365</f>
        <v>7085.8</v>
      </c>
      <c r="D364" s="62">
        <f t="shared" ref="D364:D367" si="48">D365</f>
        <v>2510</v>
      </c>
      <c r="E364" s="87">
        <f t="shared" si="44"/>
        <v>35.422958593242818</v>
      </c>
      <c r="F364" s="2"/>
    </row>
    <row r="365" spans="1:6" ht="38.25" hidden="1" outlineLevel="3" x14ac:dyDescent="0.25">
      <c r="A365" s="20" t="s">
        <v>164</v>
      </c>
      <c r="B365" s="41" t="s">
        <v>466</v>
      </c>
      <c r="C365" s="42">
        <f>C366</f>
        <v>7085.8</v>
      </c>
      <c r="D365" s="42">
        <f t="shared" si="48"/>
        <v>2510</v>
      </c>
      <c r="E365" s="87">
        <f t="shared" si="44"/>
        <v>35.422958593242818</v>
      </c>
      <c r="F365" s="2"/>
    </row>
    <row r="366" spans="1:6" ht="25.5" hidden="1" outlineLevel="4" x14ac:dyDescent="0.25">
      <c r="A366" s="20" t="s">
        <v>164</v>
      </c>
      <c r="B366" s="41" t="s">
        <v>467</v>
      </c>
      <c r="C366" s="42">
        <f>C367</f>
        <v>7085.8</v>
      </c>
      <c r="D366" s="42">
        <f t="shared" si="48"/>
        <v>2510</v>
      </c>
      <c r="E366" s="87">
        <f t="shared" si="44"/>
        <v>35.422958593242818</v>
      </c>
      <c r="F366" s="2"/>
    </row>
    <row r="367" spans="1:6" ht="51" hidden="1" outlineLevel="5" x14ac:dyDescent="0.25">
      <c r="A367" s="60" t="s">
        <v>164</v>
      </c>
      <c r="B367" s="61" t="s">
        <v>468</v>
      </c>
      <c r="C367" s="62">
        <f>C368</f>
        <v>7085.8</v>
      </c>
      <c r="D367" s="62">
        <f t="shared" si="48"/>
        <v>2510</v>
      </c>
      <c r="E367" s="87">
        <f t="shared" si="44"/>
        <v>35.422958593242818</v>
      </c>
      <c r="F367" s="2"/>
    </row>
    <row r="368" spans="1:6" ht="25.5" hidden="1" outlineLevel="6" x14ac:dyDescent="0.25">
      <c r="A368" s="20" t="s">
        <v>164</v>
      </c>
      <c r="B368" s="41" t="s">
        <v>308</v>
      </c>
      <c r="C368" s="42">
        <f>'№ 5ведомственная'!F558</f>
        <v>7085.8</v>
      </c>
      <c r="D368" s="42">
        <f>'№ 5ведомственная'!G558</f>
        <v>2510</v>
      </c>
      <c r="E368" s="87">
        <f t="shared" si="44"/>
        <v>35.422958593242818</v>
      </c>
      <c r="F368" s="2"/>
    </row>
    <row r="369" spans="1:6" ht="25.5" outlineLevel="1" collapsed="1" x14ac:dyDescent="0.25">
      <c r="A369" s="60" t="s">
        <v>168</v>
      </c>
      <c r="B369" s="61" t="s">
        <v>270</v>
      </c>
      <c r="C369" s="62">
        <f>'№ 5ведомственная'!F482</f>
        <v>100</v>
      </c>
      <c r="D369" s="62">
        <f>'№ 5ведомственная'!G482</f>
        <v>0</v>
      </c>
      <c r="E369" s="87">
        <f t="shared" si="44"/>
        <v>0</v>
      </c>
      <c r="F369" s="2"/>
    </row>
    <row r="370" spans="1:6" ht="38.25" hidden="1" outlineLevel="2" x14ac:dyDescent="0.25">
      <c r="A370" s="20" t="s">
        <v>168</v>
      </c>
      <c r="B370" s="41" t="s">
        <v>267</v>
      </c>
      <c r="C370" s="42">
        <f>C371+C375</f>
        <v>100</v>
      </c>
      <c r="D370" s="42">
        <f>D371+D375</f>
        <v>0</v>
      </c>
      <c r="E370" s="87">
        <f t="shared" si="44"/>
        <v>0</v>
      </c>
      <c r="F370" s="2"/>
    </row>
    <row r="371" spans="1:6" ht="25.5" hidden="1" outlineLevel="3" x14ac:dyDescent="0.25">
      <c r="A371" s="20" t="s">
        <v>168</v>
      </c>
      <c r="B371" s="41" t="s">
        <v>422</v>
      </c>
      <c r="C371" s="42">
        <f>C372</f>
        <v>50</v>
      </c>
      <c r="D371" s="42">
        <f t="shared" ref="D371:D373" si="49">D372</f>
        <v>0</v>
      </c>
      <c r="E371" s="87">
        <f t="shared" si="44"/>
        <v>0</v>
      </c>
      <c r="F371" s="2"/>
    </row>
    <row r="372" spans="1:6" ht="25.5" hidden="1" outlineLevel="4" x14ac:dyDescent="0.25">
      <c r="A372" s="20" t="s">
        <v>168</v>
      </c>
      <c r="B372" s="41" t="s">
        <v>446</v>
      </c>
      <c r="C372" s="42">
        <f>C373</f>
        <v>50</v>
      </c>
      <c r="D372" s="42">
        <f t="shared" si="49"/>
        <v>0</v>
      </c>
      <c r="E372" s="87">
        <f t="shared" si="44"/>
        <v>0</v>
      </c>
      <c r="F372" s="2"/>
    </row>
    <row r="373" spans="1:6" hidden="1" outlineLevel="5" x14ac:dyDescent="0.25">
      <c r="A373" s="20" t="s">
        <v>168</v>
      </c>
      <c r="B373" s="41" t="s">
        <v>447</v>
      </c>
      <c r="C373" s="42">
        <f>C374</f>
        <v>50</v>
      </c>
      <c r="D373" s="42">
        <f t="shared" si="49"/>
        <v>0</v>
      </c>
      <c r="E373" s="87">
        <f t="shared" si="44"/>
        <v>0</v>
      </c>
      <c r="F373" s="2"/>
    </row>
    <row r="374" spans="1:6" ht="25.5" hidden="1" outlineLevel="6" x14ac:dyDescent="0.25">
      <c r="A374" s="20" t="s">
        <v>168</v>
      </c>
      <c r="B374" s="41" t="s">
        <v>308</v>
      </c>
      <c r="C374" s="42">
        <f>'№ 5ведомственная'!F487</f>
        <v>50</v>
      </c>
      <c r="D374" s="42">
        <f>'№ 5ведомственная'!G487</f>
        <v>0</v>
      </c>
      <c r="E374" s="87">
        <f t="shared" si="44"/>
        <v>0</v>
      </c>
      <c r="F374" s="2"/>
    </row>
    <row r="375" spans="1:6" ht="25.5" hidden="1" outlineLevel="3" x14ac:dyDescent="0.25">
      <c r="A375" s="20" t="s">
        <v>168</v>
      </c>
      <c r="B375" s="41" t="s">
        <v>428</v>
      </c>
      <c r="C375" s="42">
        <f>C376</f>
        <v>50</v>
      </c>
      <c r="D375" s="42">
        <f t="shared" ref="D375:D377" si="50">D376</f>
        <v>0</v>
      </c>
      <c r="E375" s="87">
        <f t="shared" si="44"/>
        <v>0</v>
      </c>
      <c r="F375" s="2"/>
    </row>
    <row r="376" spans="1:6" ht="38.25" hidden="1" outlineLevel="4" x14ac:dyDescent="0.25">
      <c r="A376" s="20" t="s">
        <v>168</v>
      </c>
      <c r="B376" s="41" t="s">
        <v>429</v>
      </c>
      <c r="C376" s="42">
        <f>C377</f>
        <v>50</v>
      </c>
      <c r="D376" s="42">
        <f t="shared" si="50"/>
        <v>0</v>
      </c>
      <c r="E376" s="87">
        <f t="shared" si="44"/>
        <v>0</v>
      </c>
      <c r="F376" s="2"/>
    </row>
    <row r="377" spans="1:6" hidden="1" outlineLevel="5" x14ac:dyDescent="0.25">
      <c r="A377" s="20" t="s">
        <v>168</v>
      </c>
      <c r="B377" s="41" t="s">
        <v>448</v>
      </c>
      <c r="C377" s="42">
        <f>C378</f>
        <v>50</v>
      </c>
      <c r="D377" s="42">
        <f t="shared" si="50"/>
        <v>0</v>
      </c>
      <c r="E377" s="87">
        <f t="shared" si="44"/>
        <v>0</v>
      </c>
      <c r="F377" s="2"/>
    </row>
    <row r="378" spans="1:6" ht="25.5" hidden="1" outlineLevel="6" x14ac:dyDescent="0.25">
      <c r="A378" s="20" t="s">
        <v>168</v>
      </c>
      <c r="B378" s="41" t="s">
        <v>308</v>
      </c>
      <c r="C378" s="42">
        <f>'№ 5ведомственная'!F491</f>
        <v>50</v>
      </c>
      <c r="D378" s="42">
        <f>'№ 5ведомственная'!G491</f>
        <v>0</v>
      </c>
      <c r="E378" s="87">
        <f t="shared" si="44"/>
        <v>0</v>
      </c>
      <c r="F378" s="2"/>
    </row>
    <row r="379" spans="1:6" outlineLevel="1" collapsed="1" x14ac:dyDescent="0.25">
      <c r="A379" s="20" t="s">
        <v>172</v>
      </c>
      <c r="B379" s="41" t="s">
        <v>271</v>
      </c>
      <c r="C379" s="42">
        <f>'№ 5ведомственная'!F563</f>
        <v>284</v>
      </c>
      <c r="D379" s="42">
        <f>'№ 5ведомственная'!G563</f>
        <v>143.30000000000001</v>
      </c>
      <c r="E379" s="87">
        <f t="shared" si="44"/>
        <v>50.457746478873247</v>
      </c>
      <c r="F379" s="2"/>
    </row>
    <row r="380" spans="1:6" ht="38.25" hidden="1" outlineLevel="2" x14ac:dyDescent="0.25">
      <c r="A380" s="20" t="s">
        <v>172</v>
      </c>
      <c r="B380" s="41" t="s">
        <v>267</v>
      </c>
      <c r="C380" s="42" t="e">
        <f t="shared" ref="C380:D381" si="51">C381</f>
        <v>#REF!</v>
      </c>
      <c r="D380" s="42" t="e">
        <f t="shared" si="51"/>
        <v>#REF!</v>
      </c>
      <c r="E380" s="87" t="e">
        <f t="shared" si="44"/>
        <v>#REF!</v>
      </c>
      <c r="F380" s="2"/>
    </row>
    <row r="381" spans="1:6" ht="25.5" hidden="1" outlineLevel="3" x14ac:dyDescent="0.25">
      <c r="A381" s="20" t="s">
        <v>172</v>
      </c>
      <c r="B381" s="41" t="s">
        <v>449</v>
      </c>
      <c r="C381" s="42" t="e">
        <f t="shared" si="51"/>
        <v>#REF!</v>
      </c>
      <c r="D381" s="42" t="e">
        <f t="shared" si="51"/>
        <v>#REF!</v>
      </c>
      <c r="E381" s="87" t="e">
        <f t="shared" si="44"/>
        <v>#REF!</v>
      </c>
      <c r="F381" s="2"/>
    </row>
    <row r="382" spans="1:6" ht="25.5" hidden="1" outlineLevel="4" x14ac:dyDescent="0.25">
      <c r="A382" s="20" t="s">
        <v>172</v>
      </c>
      <c r="B382" s="41" t="s">
        <v>450</v>
      </c>
      <c r="C382" s="42" t="e">
        <f>C383+C385</f>
        <v>#REF!</v>
      </c>
      <c r="D382" s="42" t="e">
        <f>D383+D385</f>
        <v>#REF!</v>
      </c>
      <c r="E382" s="87" t="e">
        <f t="shared" si="44"/>
        <v>#REF!</v>
      </c>
      <c r="F382" s="2"/>
    </row>
    <row r="383" spans="1:6" ht="38.25" hidden="1" outlineLevel="5" x14ac:dyDescent="0.25">
      <c r="A383" s="60" t="s">
        <v>172</v>
      </c>
      <c r="B383" s="61" t="s">
        <v>451</v>
      </c>
      <c r="C383" s="62" t="e">
        <f>C384</f>
        <v>#REF!</v>
      </c>
      <c r="D383" s="62" t="e">
        <f>D384</f>
        <v>#REF!</v>
      </c>
      <c r="E383" s="87" t="e">
        <f t="shared" si="44"/>
        <v>#REF!</v>
      </c>
      <c r="F383" s="2"/>
    </row>
    <row r="384" spans="1:6" ht="25.5" hidden="1" outlineLevel="6" x14ac:dyDescent="0.25">
      <c r="A384" s="20" t="s">
        <v>172</v>
      </c>
      <c r="B384" s="41" t="s">
        <v>308</v>
      </c>
      <c r="C384" s="42" t="e">
        <f>'№ 5ведомственная'!#REF!</f>
        <v>#REF!</v>
      </c>
      <c r="D384" s="42" t="e">
        <f>'№ 5ведомственная'!#REF!</f>
        <v>#REF!</v>
      </c>
      <c r="E384" s="87" t="e">
        <f t="shared" si="44"/>
        <v>#REF!</v>
      </c>
      <c r="F384" s="2"/>
    </row>
    <row r="385" spans="1:6" ht="25.5" hidden="1" outlineLevel="5" x14ac:dyDescent="0.25">
      <c r="A385" s="48" t="s">
        <v>172</v>
      </c>
      <c r="B385" s="50" t="s">
        <v>518</v>
      </c>
      <c r="C385" s="51" t="e">
        <f>C386</f>
        <v>#REF!</v>
      </c>
      <c r="D385" s="51" t="e">
        <f>D386</f>
        <v>#REF!</v>
      </c>
      <c r="E385" s="87" t="e">
        <f t="shared" si="44"/>
        <v>#REF!</v>
      </c>
      <c r="F385" s="2"/>
    </row>
    <row r="386" spans="1:6" ht="25.5" hidden="1" outlineLevel="6" x14ac:dyDescent="0.25">
      <c r="A386" s="52" t="s">
        <v>172</v>
      </c>
      <c r="B386" s="63" t="s">
        <v>308</v>
      </c>
      <c r="C386" s="64" t="e">
        <f>'№ 5ведомственная'!#REF!</f>
        <v>#REF!</v>
      </c>
      <c r="D386" s="64" t="e">
        <f>'№ 5ведомственная'!#REF!</f>
        <v>#REF!</v>
      </c>
      <c r="E386" s="87" t="e">
        <f t="shared" si="44"/>
        <v>#REF!</v>
      </c>
      <c r="F386" s="2"/>
    </row>
    <row r="387" spans="1:6" ht="38.25" hidden="1" outlineLevel="2" x14ac:dyDescent="0.25">
      <c r="A387" s="20" t="s">
        <v>172</v>
      </c>
      <c r="B387" s="41" t="s">
        <v>262</v>
      </c>
      <c r="C387" s="42">
        <f>C388</f>
        <v>284</v>
      </c>
      <c r="D387" s="42">
        <f>D388</f>
        <v>143.30000000000001</v>
      </c>
      <c r="E387" s="87">
        <f t="shared" si="44"/>
        <v>50.457746478873247</v>
      </c>
      <c r="F387" s="2"/>
    </row>
    <row r="388" spans="1:6" ht="25.5" hidden="1" outlineLevel="3" x14ac:dyDescent="0.25">
      <c r="A388" s="20" t="s">
        <v>172</v>
      </c>
      <c r="B388" s="41" t="s">
        <v>465</v>
      </c>
      <c r="C388" s="42">
        <f>C389+C392+C397+C400+C403+C406</f>
        <v>284</v>
      </c>
      <c r="D388" s="42">
        <f>D389+D392+D397+D400+D403+D406</f>
        <v>143.30000000000001</v>
      </c>
      <c r="E388" s="87">
        <f t="shared" si="44"/>
        <v>50.457746478873247</v>
      </c>
      <c r="F388" s="2"/>
    </row>
    <row r="389" spans="1:6" hidden="1" outlineLevel="4" x14ac:dyDescent="0.25">
      <c r="A389" s="20" t="s">
        <v>172</v>
      </c>
      <c r="B389" s="41" t="s">
        <v>469</v>
      </c>
      <c r="C389" s="42">
        <f t="shared" ref="C389:D390" si="52">C390</f>
        <v>57</v>
      </c>
      <c r="D389" s="42">
        <f t="shared" si="52"/>
        <v>52.7</v>
      </c>
      <c r="E389" s="87">
        <f t="shared" si="44"/>
        <v>92.456140350877206</v>
      </c>
      <c r="F389" s="2"/>
    </row>
    <row r="390" spans="1:6" ht="38.25" hidden="1" outlineLevel="5" x14ac:dyDescent="0.25">
      <c r="A390" s="20" t="s">
        <v>172</v>
      </c>
      <c r="B390" s="41" t="s">
        <v>470</v>
      </c>
      <c r="C390" s="42">
        <f t="shared" si="52"/>
        <v>57</v>
      </c>
      <c r="D390" s="42">
        <f t="shared" si="52"/>
        <v>52.7</v>
      </c>
      <c r="E390" s="87">
        <f t="shared" si="44"/>
        <v>92.456140350877206</v>
      </c>
      <c r="F390" s="2"/>
    </row>
    <row r="391" spans="1:6" ht="25.5" hidden="1" outlineLevel="6" x14ac:dyDescent="0.25">
      <c r="A391" s="20" t="s">
        <v>172</v>
      </c>
      <c r="B391" s="41" t="s">
        <v>282</v>
      </c>
      <c r="C391" s="42">
        <f>'№ 5ведомственная'!F568</f>
        <v>57</v>
      </c>
      <c r="D391" s="42">
        <f>'№ 5ведомственная'!G568</f>
        <v>52.7</v>
      </c>
      <c r="E391" s="87">
        <f t="shared" si="44"/>
        <v>92.456140350877206</v>
      </c>
      <c r="F391" s="2"/>
    </row>
    <row r="392" spans="1:6" ht="25.5" hidden="1" outlineLevel="4" x14ac:dyDescent="0.25">
      <c r="A392" s="20" t="s">
        <v>172</v>
      </c>
      <c r="B392" s="41" t="s">
        <v>471</v>
      </c>
      <c r="C392" s="42">
        <f>C393+C395</f>
        <v>55</v>
      </c>
      <c r="D392" s="42">
        <f>D393+D395</f>
        <v>23.6</v>
      </c>
      <c r="E392" s="87">
        <f t="shared" si="44"/>
        <v>42.909090909090914</v>
      </c>
      <c r="F392" s="2"/>
    </row>
    <row r="393" spans="1:6" ht="38.25" hidden="1" outlineLevel="5" x14ac:dyDescent="0.25">
      <c r="A393" s="20" t="s">
        <v>172</v>
      </c>
      <c r="B393" s="41" t="s">
        <v>472</v>
      </c>
      <c r="C393" s="42">
        <f>C394</f>
        <v>51</v>
      </c>
      <c r="D393" s="42">
        <f>D394</f>
        <v>23.6</v>
      </c>
      <c r="E393" s="87">
        <f t="shared" si="44"/>
        <v>46.274509803921568</v>
      </c>
      <c r="F393" s="2"/>
    </row>
    <row r="394" spans="1:6" ht="25.5" hidden="1" outlineLevel="6" x14ac:dyDescent="0.25">
      <c r="A394" s="20" t="s">
        <v>172</v>
      </c>
      <c r="B394" s="41" t="s">
        <v>282</v>
      </c>
      <c r="C394" s="42">
        <f>'№ 5ведомственная'!F571</f>
        <v>51</v>
      </c>
      <c r="D394" s="42">
        <f>'№ 5ведомственная'!G571</f>
        <v>23.6</v>
      </c>
      <c r="E394" s="87">
        <f t="shared" si="44"/>
        <v>46.274509803921568</v>
      </c>
      <c r="F394" s="2"/>
    </row>
    <row r="395" spans="1:6" ht="25.5" hidden="1" outlineLevel="5" x14ac:dyDescent="0.25">
      <c r="A395" s="20" t="s">
        <v>172</v>
      </c>
      <c r="B395" s="41" t="s">
        <v>473</v>
      </c>
      <c r="C395" s="42">
        <f>C396</f>
        <v>4</v>
      </c>
      <c r="D395" s="42">
        <f>D396</f>
        <v>0</v>
      </c>
      <c r="E395" s="87">
        <f t="shared" si="44"/>
        <v>0</v>
      </c>
      <c r="F395" s="2"/>
    </row>
    <row r="396" spans="1:6" ht="25.5" hidden="1" outlineLevel="6" x14ac:dyDescent="0.25">
      <c r="A396" s="20" t="s">
        <v>172</v>
      </c>
      <c r="B396" s="41" t="s">
        <v>282</v>
      </c>
      <c r="C396" s="42">
        <f>'№ 5ведомственная'!F573</f>
        <v>4</v>
      </c>
      <c r="D396" s="42">
        <f>'№ 5ведомственная'!G573</f>
        <v>0</v>
      </c>
      <c r="E396" s="87">
        <f t="shared" si="44"/>
        <v>0</v>
      </c>
      <c r="F396" s="2"/>
    </row>
    <row r="397" spans="1:6" ht="25.5" hidden="1" outlineLevel="4" x14ac:dyDescent="0.25">
      <c r="A397" s="20" t="s">
        <v>172</v>
      </c>
      <c r="B397" s="41" t="s">
        <v>474</v>
      </c>
      <c r="C397" s="42">
        <f t="shared" ref="C397:D398" si="53">C398</f>
        <v>40</v>
      </c>
      <c r="D397" s="42">
        <f t="shared" si="53"/>
        <v>10.9</v>
      </c>
      <c r="E397" s="87">
        <f t="shared" si="44"/>
        <v>27.250000000000004</v>
      </c>
      <c r="F397" s="2"/>
    </row>
    <row r="398" spans="1:6" ht="25.5" hidden="1" outlineLevel="5" x14ac:dyDescent="0.25">
      <c r="A398" s="20" t="s">
        <v>172</v>
      </c>
      <c r="B398" s="41" t="s">
        <v>475</v>
      </c>
      <c r="C398" s="42">
        <f t="shared" si="53"/>
        <v>40</v>
      </c>
      <c r="D398" s="42">
        <f t="shared" si="53"/>
        <v>10.9</v>
      </c>
      <c r="E398" s="87">
        <f t="shared" si="44"/>
        <v>27.250000000000004</v>
      </c>
      <c r="F398" s="2"/>
    </row>
    <row r="399" spans="1:6" ht="25.5" hidden="1" outlineLevel="6" x14ac:dyDescent="0.25">
      <c r="A399" s="20" t="s">
        <v>172</v>
      </c>
      <c r="B399" s="41" t="s">
        <v>282</v>
      </c>
      <c r="C399" s="42">
        <f>'№ 5ведомственная'!F576</f>
        <v>40</v>
      </c>
      <c r="D399" s="42">
        <f>'№ 5ведомственная'!G576</f>
        <v>10.9</v>
      </c>
      <c r="E399" s="87">
        <f t="shared" si="44"/>
        <v>27.250000000000004</v>
      </c>
      <c r="F399" s="2"/>
    </row>
    <row r="400" spans="1:6" ht="38.25" hidden="1" outlineLevel="4" x14ac:dyDescent="0.25">
      <c r="A400" s="20" t="s">
        <v>172</v>
      </c>
      <c r="B400" s="41" t="s">
        <v>476</v>
      </c>
      <c r="C400" s="42">
        <f t="shared" ref="C400:D401" si="54">C401</f>
        <v>22</v>
      </c>
      <c r="D400" s="42">
        <f t="shared" si="54"/>
        <v>13</v>
      </c>
      <c r="E400" s="87">
        <f t="shared" si="44"/>
        <v>59.090909090909093</v>
      </c>
      <c r="F400" s="2"/>
    </row>
    <row r="401" spans="1:6" ht="38.25" hidden="1" outlineLevel="5" x14ac:dyDescent="0.25">
      <c r="A401" s="20" t="s">
        <v>172</v>
      </c>
      <c r="B401" s="41" t="s">
        <v>477</v>
      </c>
      <c r="C401" s="42">
        <f t="shared" si="54"/>
        <v>22</v>
      </c>
      <c r="D401" s="42">
        <f t="shared" si="54"/>
        <v>13</v>
      </c>
      <c r="E401" s="87">
        <f t="shared" si="44"/>
        <v>59.090909090909093</v>
      </c>
      <c r="F401" s="2"/>
    </row>
    <row r="402" spans="1:6" ht="25.5" hidden="1" outlineLevel="6" x14ac:dyDescent="0.25">
      <c r="A402" s="20" t="s">
        <v>172</v>
      </c>
      <c r="B402" s="41" t="s">
        <v>282</v>
      </c>
      <c r="C402" s="42">
        <f>'№ 5ведомственная'!F579</f>
        <v>22</v>
      </c>
      <c r="D402" s="42">
        <f>'№ 5ведомственная'!G579</f>
        <v>13</v>
      </c>
      <c r="E402" s="87">
        <f t="shared" si="44"/>
        <v>59.090909090909093</v>
      </c>
      <c r="F402" s="2"/>
    </row>
    <row r="403" spans="1:6" ht="25.5" hidden="1" outlineLevel="4" x14ac:dyDescent="0.25">
      <c r="A403" s="20" t="s">
        <v>172</v>
      </c>
      <c r="B403" s="41" t="s">
        <v>478</v>
      </c>
      <c r="C403" s="42">
        <f t="shared" ref="C403:D404" si="55">C404</f>
        <v>80</v>
      </c>
      <c r="D403" s="42">
        <f t="shared" si="55"/>
        <v>36.5</v>
      </c>
      <c r="E403" s="87">
        <f t="shared" ref="E403:E466" si="56">D403/C403*100</f>
        <v>45.625</v>
      </c>
      <c r="F403" s="2"/>
    </row>
    <row r="404" spans="1:6" ht="25.5" hidden="1" outlineLevel="5" x14ac:dyDescent="0.25">
      <c r="A404" s="20" t="s">
        <v>172</v>
      </c>
      <c r="B404" s="41" t="s">
        <v>479</v>
      </c>
      <c r="C404" s="42">
        <f t="shared" si="55"/>
        <v>80</v>
      </c>
      <c r="D404" s="42">
        <f t="shared" si="55"/>
        <v>36.5</v>
      </c>
      <c r="E404" s="87">
        <f t="shared" si="56"/>
        <v>45.625</v>
      </c>
      <c r="F404" s="2"/>
    </row>
    <row r="405" spans="1:6" ht="25.5" hidden="1" outlineLevel="6" x14ac:dyDescent="0.25">
      <c r="A405" s="20" t="s">
        <v>172</v>
      </c>
      <c r="B405" s="41" t="s">
        <v>282</v>
      </c>
      <c r="C405" s="42">
        <f>'№ 5ведомственная'!F582</f>
        <v>80</v>
      </c>
      <c r="D405" s="42">
        <f>'№ 5ведомственная'!G582</f>
        <v>36.5</v>
      </c>
      <c r="E405" s="87">
        <f t="shared" si="56"/>
        <v>45.625</v>
      </c>
      <c r="F405" s="2"/>
    </row>
    <row r="406" spans="1:6" ht="25.5" hidden="1" outlineLevel="4" x14ac:dyDescent="0.25">
      <c r="A406" s="20" t="s">
        <v>172</v>
      </c>
      <c r="B406" s="41" t="s">
        <v>480</v>
      </c>
      <c r="C406" s="42">
        <f t="shared" ref="C406:D407" si="57">C407</f>
        <v>30</v>
      </c>
      <c r="D406" s="42">
        <f t="shared" si="57"/>
        <v>6.6</v>
      </c>
      <c r="E406" s="87">
        <f t="shared" si="56"/>
        <v>22</v>
      </c>
      <c r="F406" s="2"/>
    </row>
    <row r="407" spans="1:6" ht="25.5" hidden="1" outlineLevel="5" x14ac:dyDescent="0.25">
      <c r="A407" s="20" t="s">
        <v>172</v>
      </c>
      <c r="B407" s="41" t="s">
        <v>481</v>
      </c>
      <c r="C407" s="42">
        <f t="shared" si="57"/>
        <v>30</v>
      </c>
      <c r="D407" s="42">
        <f t="shared" si="57"/>
        <v>6.6</v>
      </c>
      <c r="E407" s="87">
        <f t="shared" si="56"/>
        <v>22</v>
      </c>
      <c r="F407" s="2"/>
    </row>
    <row r="408" spans="1:6" ht="25.5" hidden="1" outlineLevel="6" x14ac:dyDescent="0.25">
      <c r="A408" s="20" t="s">
        <v>172</v>
      </c>
      <c r="B408" s="41" t="s">
        <v>282</v>
      </c>
      <c r="C408" s="42">
        <f>'№ 5ведомственная'!F585</f>
        <v>30</v>
      </c>
      <c r="D408" s="42">
        <f>'№ 5ведомственная'!G585</f>
        <v>6.6</v>
      </c>
      <c r="E408" s="87">
        <f t="shared" si="56"/>
        <v>22</v>
      </c>
      <c r="F408" s="2"/>
    </row>
    <row r="409" spans="1:6" outlineLevel="1" collapsed="1" x14ac:dyDescent="0.25">
      <c r="A409" s="20" t="s">
        <v>176</v>
      </c>
      <c r="B409" s="41" t="s">
        <v>272</v>
      </c>
      <c r="C409" s="42">
        <f>'№ 5ведомственная'!F492</f>
        <v>15663.2</v>
      </c>
      <c r="D409" s="42">
        <f>'№ 5ведомственная'!G492</f>
        <v>8350.2000000000007</v>
      </c>
      <c r="E409" s="87">
        <f t="shared" si="56"/>
        <v>53.310945400684403</v>
      </c>
      <c r="F409" s="2"/>
    </row>
    <row r="410" spans="1:6" ht="38.25" hidden="1" outlineLevel="2" x14ac:dyDescent="0.25">
      <c r="A410" s="20" t="s">
        <v>176</v>
      </c>
      <c r="B410" s="41" t="s">
        <v>267</v>
      </c>
      <c r="C410" s="42" t="e">
        <f t="shared" ref="C410:D411" si="58">C411</f>
        <v>#REF!</v>
      </c>
      <c r="D410" s="42" t="e">
        <f t="shared" si="58"/>
        <v>#REF!</v>
      </c>
      <c r="E410" s="87" t="e">
        <f t="shared" si="56"/>
        <v>#REF!</v>
      </c>
      <c r="F410" s="2"/>
    </row>
    <row r="411" spans="1:6" ht="38.25" hidden="1" outlineLevel="3" x14ac:dyDescent="0.25">
      <c r="A411" s="48" t="s">
        <v>176</v>
      </c>
      <c r="B411" s="50" t="s">
        <v>452</v>
      </c>
      <c r="C411" s="51" t="e">
        <f t="shared" si="58"/>
        <v>#REF!</v>
      </c>
      <c r="D411" s="51" t="e">
        <f t="shared" si="58"/>
        <v>#REF!</v>
      </c>
      <c r="E411" s="87" t="e">
        <f t="shared" si="56"/>
        <v>#REF!</v>
      </c>
      <c r="F411" s="2"/>
    </row>
    <row r="412" spans="1:6" ht="25.5" hidden="1" outlineLevel="4" x14ac:dyDescent="0.25">
      <c r="A412" s="52" t="s">
        <v>176</v>
      </c>
      <c r="B412" s="63" t="s">
        <v>453</v>
      </c>
      <c r="C412" s="64" t="e">
        <f>C413+C417</f>
        <v>#REF!</v>
      </c>
      <c r="D412" s="64" t="e">
        <f>D413+D417</f>
        <v>#REF!</v>
      </c>
      <c r="E412" s="87" t="e">
        <f t="shared" si="56"/>
        <v>#REF!</v>
      </c>
      <c r="F412" s="2"/>
    </row>
    <row r="413" spans="1:6" ht="25.5" hidden="1" outlineLevel="5" x14ac:dyDescent="0.25">
      <c r="A413" s="60" t="s">
        <v>176</v>
      </c>
      <c r="B413" s="61" t="s">
        <v>454</v>
      </c>
      <c r="C413" s="62" t="e">
        <f>C414+C415+C416</f>
        <v>#REF!</v>
      </c>
      <c r="D413" s="62" t="e">
        <f>D414+D415+D416</f>
        <v>#REF!</v>
      </c>
      <c r="E413" s="87" t="e">
        <f t="shared" si="56"/>
        <v>#REF!</v>
      </c>
      <c r="F413" s="2"/>
    </row>
    <row r="414" spans="1:6" ht="51" hidden="1" outlineLevel="6" x14ac:dyDescent="0.25">
      <c r="A414" s="20" t="s">
        <v>176</v>
      </c>
      <c r="B414" s="41" t="s">
        <v>281</v>
      </c>
      <c r="C414" s="42" t="e">
        <f>'№ 5ведомственная'!#REF!</f>
        <v>#REF!</v>
      </c>
      <c r="D414" s="42" t="e">
        <f>'№ 5ведомственная'!#REF!</f>
        <v>#REF!</v>
      </c>
      <c r="E414" s="87" t="e">
        <f t="shared" si="56"/>
        <v>#REF!</v>
      </c>
      <c r="F414" s="2"/>
    </row>
    <row r="415" spans="1:6" ht="25.5" hidden="1" outlineLevel="6" x14ac:dyDescent="0.25">
      <c r="A415" s="20" t="s">
        <v>176</v>
      </c>
      <c r="B415" s="41" t="s">
        <v>282</v>
      </c>
      <c r="C415" s="42" t="e">
        <f>'№ 5ведомственная'!#REF!</f>
        <v>#REF!</v>
      </c>
      <c r="D415" s="42" t="e">
        <f>'№ 5ведомственная'!#REF!</f>
        <v>#REF!</v>
      </c>
      <c r="E415" s="87" t="e">
        <f t="shared" si="56"/>
        <v>#REF!</v>
      </c>
      <c r="F415" s="2"/>
    </row>
    <row r="416" spans="1:6" hidden="1" outlineLevel="6" x14ac:dyDescent="0.25">
      <c r="A416" s="20" t="s">
        <v>176</v>
      </c>
      <c r="B416" s="41" t="s">
        <v>283</v>
      </c>
      <c r="C416" s="42" t="e">
        <f>'№ 5ведомственная'!#REF!</f>
        <v>#REF!</v>
      </c>
      <c r="D416" s="42" t="e">
        <f>'№ 5ведомственная'!#REF!</f>
        <v>#REF!</v>
      </c>
      <c r="E416" s="87" t="e">
        <f t="shared" si="56"/>
        <v>#REF!</v>
      </c>
      <c r="F416" s="2"/>
    </row>
    <row r="417" spans="1:6" ht="25.5" hidden="1" outlineLevel="5" x14ac:dyDescent="0.25">
      <c r="A417" s="20" t="s">
        <v>176</v>
      </c>
      <c r="B417" s="41" t="s">
        <v>455</v>
      </c>
      <c r="C417" s="42">
        <f>C418+C419</f>
        <v>6171.3</v>
      </c>
      <c r="D417" s="42">
        <f>D418+D419</f>
        <v>2688.8</v>
      </c>
      <c r="E417" s="87">
        <f t="shared" si="56"/>
        <v>43.569426214898002</v>
      </c>
      <c r="F417" s="2"/>
    </row>
    <row r="418" spans="1:6" ht="51" hidden="1" outlineLevel="6" x14ac:dyDescent="0.25">
      <c r="A418" s="20" t="s">
        <v>176</v>
      </c>
      <c r="B418" s="41" t="s">
        <v>281</v>
      </c>
      <c r="C418" s="42">
        <f>'№ 5ведомственная'!F506</f>
        <v>6051.3</v>
      </c>
      <c r="D418" s="42">
        <f>'№ 5ведомственная'!G506</f>
        <v>2637.9</v>
      </c>
      <c r="E418" s="87">
        <f t="shared" si="56"/>
        <v>43.59228595508403</v>
      </c>
      <c r="F418" s="2"/>
    </row>
    <row r="419" spans="1:6" ht="25.5" hidden="1" outlineLevel="6" x14ac:dyDescent="0.25">
      <c r="A419" s="48" t="s">
        <v>176</v>
      </c>
      <c r="B419" s="50" t="s">
        <v>282</v>
      </c>
      <c r="C419" s="51">
        <f>'№ 5ведомственная'!F507</f>
        <v>120</v>
      </c>
      <c r="D419" s="51">
        <f>'№ 5ведомственная'!G507</f>
        <v>50.9</v>
      </c>
      <c r="E419" s="87">
        <f t="shared" si="56"/>
        <v>42.416666666666664</v>
      </c>
      <c r="F419" s="2"/>
    </row>
    <row r="420" spans="1:6" s="9" customFormat="1" collapsed="1" x14ac:dyDescent="0.25">
      <c r="A420" s="66" t="s">
        <v>117</v>
      </c>
      <c r="B420" s="67" t="s">
        <v>232</v>
      </c>
      <c r="C420" s="68">
        <f>C421+C434</f>
        <v>69595.600000000006</v>
      </c>
      <c r="D420" s="68">
        <f>D421+D434</f>
        <v>36738.899999999994</v>
      </c>
      <c r="E420" s="36">
        <f t="shared" si="56"/>
        <v>52.789113104851445</v>
      </c>
      <c r="F420" s="4"/>
    </row>
    <row r="421" spans="1:6" outlineLevel="1" x14ac:dyDescent="0.25">
      <c r="A421" s="60" t="s">
        <v>118</v>
      </c>
      <c r="B421" s="61" t="s">
        <v>258</v>
      </c>
      <c r="C421" s="62">
        <f>'№ 5ведомственная'!F587</f>
        <v>65070.6</v>
      </c>
      <c r="D421" s="62">
        <f>'№ 5ведомственная'!G587</f>
        <v>34783.199999999997</v>
      </c>
      <c r="E421" s="87">
        <f t="shared" si="56"/>
        <v>53.454555513549892</v>
      </c>
      <c r="F421" s="2"/>
    </row>
    <row r="422" spans="1:6" ht="38.25" hidden="1" outlineLevel="2" x14ac:dyDescent="0.25">
      <c r="A422" s="20" t="s">
        <v>118</v>
      </c>
      <c r="B422" s="41" t="s">
        <v>275</v>
      </c>
      <c r="C422" s="42" t="e">
        <f>C423</f>
        <v>#REF!</v>
      </c>
      <c r="D422" s="42" t="e">
        <f>D423</f>
        <v>#REF!</v>
      </c>
      <c r="E422" s="87" t="e">
        <f t="shared" si="56"/>
        <v>#REF!</v>
      </c>
      <c r="F422" s="2"/>
    </row>
    <row r="423" spans="1:6" ht="25.5" hidden="1" outlineLevel="3" x14ac:dyDescent="0.25">
      <c r="A423" s="20" t="s">
        <v>118</v>
      </c>
      <c r="B423" s="41" t="s">
        <v>482</v>
      </c>
      <c r="C423" s="42" t="e">
        <f>C424+C431</f>
        <v>#REF!</v>
      </c>
      <c r="D423" s="42" t="e">
        <f>D424+D431</f>
        <v>#REF!</v>
      </c>
      <c r="E423" s="87" t="e">
        <f t="shared" si="56"/>
        <v>#REF!</v>
      </c>
      <c r="F423" s="2"/>
    </row>
    <row r="424" spans="1:6" hidden="1" outlineLevel="4" x14ac:dyDescent="0.25">
      <c r="A424" s="20" t="s">
        <v>118</v>
      </c>
      <c r="B424" s="41" t="s">
        <v>483</v>
      </c>
      <c r="C424" s="42" t="e">
        <f>C425+C429</f>
        <v>#REF!</v>
      </c>
      <c r="D424" s="42" t="e">
        <f>D425+D429</f>
        <v>#REF!</v>
      </c>
      <c r="E424" s="87" t="e">
        <f t="shared" si="56"/>
        <v>#REF!</v>
      </c>
      <c r="F424" s="2"/>
    </row>
    <row r="425" spans="1:6" hidden="1" outlineLevel="5" x14ac:dyDescent="0.25">
      <c r="A425" s="20" t="s">
        <v>118</v>
      </c>
      <c r="B425" s="41" t="s">
        <v>484</v>
      </c>
      <c r="C425" s="42">
        <f>C426+C427+C428</f>
        <v>10806</v>
      </c>
      <c r="D425" s="42">
        <f>D426+D427+D428</f>
        <v>5614.1999999999989</v>
      </c>
      <c r="E425" s="87">
        <f t="shared" si="56"/>
        <v>51.954469739033861</v>
      </c>
      <c r="F425" s="2"/>
    </row>
    <row r="426" spans="1:6" ht="51" hidden="1" outlineLevel="6" x14ac:dyDescent="0.25">
      <c r="A426" s="20" t="s">
        <v>118</v>
      </c>
      <c r="B426" s="41" t="s">
        <v>281</v>
      </c>
      <c r="C426" s="42">
        <f>'№ 5ведомственная'!F594</f>
        <v>5685.3</v>
      </c>
      <c r="D426" s="42">
        <f>'№ 5ведомственная'!G594</f>
        <v>3363.7</v>
      </c>
      <c r="E426" s="87">
        <f t="shared" si="56"/>
        <v>59.164863771480839</v>
      </c>
      <c r="F426" s="2"/>
    </row>
    <row r="427" spans="1:6" ht="25.5" hidden="1" outlineLevel="6" x14ac:dyDescent="0.25">
      <c r="A427" s="20" t="s">
        <v>118</v>
      </c>
      <c r="B427" s="41" t="s">
        <v>282</v>
      </c>
      <c r="C427" s="42">
        <f>'№ 5ведомственная'!F595</f>
        <v>5090.7</v>
      </c>
      <c r="D427" s="42">
        <f>'№ 5ведомственная'!G595</f>
        <v>2235.6</v>
      </c>
      <c r="E427" s="87">
        <f t="shared" si="56"/>
        <v>43.915375095762862</v>
      </c>
      <c r="F427" s="2"/>
    </row>
    <row r="428" spans="1:6" hidden="1" outlineLevel="6" x14ac:dyDescent="0.25">
      <c r="A428" s="20" t="s">
        <v>118</v>
      </c>
      <c r="B428" s="41" t="s">
        <v>283</v>
      </c>
      <c r="C428" s="42">
        <f>'№ 5ведомственная'!F596</f>
        <v>30</v>
      </c>
      <c r="D428" s="42">
        <f>'№ 5ведомственная'!G596</f>
        <v>14.9</v>
      </c>
      <c r="E428" s="87">
        <f t="shared" si="56"/>
        <v>49.666666666666671</v>
      </c>
      <c r="F428" s="2"/>
    </row>
    <row r="429" spans="1:6" ht="38.25" hidden="1" outlineLevel="5" x14ac:dyDescent="0.25">
      <c r="A429" s="20" t="s">
        <v>118</v>
      </c>
      <c r="B429" s="41" t="s">
        <v>508</v>
      </c>
      <c r="C429" s="42" t="e">
        <f>C430</f>
        <v>#REF!</v>
      </c>
      <c r="D429" s="42" t="e">
        <f>D430</f>
        <v>#REF!</v>
      </c>
      <c r="E429" s="87" t="e">
        <f t="shared" si="56"/>
        <v>#REF!</v>
      </c>
      <c r="F429" s="2"/>
    </row>
    <row r="430" spans="1:6" ht="25.5" hidden="1" outlineLevel="6" x14ac:dyDescent="0.25">
      <c r="A430" s="20" t="s">
        <v>118</v>
      </c>
      <c r="B430" s="41" t="s">
        <v>282</v>
      </c>
      <c r="C430" s="42" t="e">
        <f>'№ 5ведомственная'!#REF!</f>
        <v>#REF!</v>
      </c>
      <c r="D430" s="42" t="e">
        <f>'№ 5ведомственная'!#REF!</f>
        <v>#REF!</v>
      </c>
      <c r="E430" s="87" t="e">
        <f t="shared" si="56"/>
        <v>#REF!</v>
      </c>
      <c r="F430" s="2"/>
    </row>
    <row r="431" spans="1:6" ht="25.5" hidden="1" outlineLevel="4" x14ac:dyDescent="0.25">
      <c r="A431" s="20" t="s">
        <v>118</v>
      </c>
      <c r="B431" s="41" t="s">
        <v>485</v>
      </c>
      <c r="C431" s="42">
        <f t="shared" ref="C431:D432" si="59">C432</f>
        <v>24932.399999999998</v>
      </c>
      <c r="D431" s="42">
        <f t="shared" si="59"/>
        <v>12550</v>
      </c>
      <c r="E431" s="87">
        <f t="shared" si="56"/>
        <v>50.336108838298763</v>
      </c>
      <c r="F431" s="2"/>
    </row>
    <row r="432" spans="1:6" ht="25.5" hidden="1" outlineLevel="5" x14ac:dyDescent="0.25">
      <c r="A432" s="20" t="s">
        <v>118</v>
      </c>
      <c r="B432" s="41" t="s">
        <v>486</v>
      </c>
      <c r="C432" s="42">
        <f t="shared" si="59"/>
        <v>24932.399999999998</v>
      </c>
      <c r="D432" s="42">
        <f t="shared" si="59"/>
        <v>12550</v>
      </c>
      <c r="E432" s="87">
        <f t="shared" si="56"/>
        <v>50.336108838298763</v>
      </c>
      <c r="F432" s="2"/>
    </row>
    <row r="433" spans="1:6" ht="25.5" hidden="1" outlineLevel="6" x14ac:dyDescent="0.25">
      <c r="A433" s="20" t="s">
        <v>118</v>
      </c>
      <c r="B433" s="41" t="s">
        <v>308</v>
      </c>
      <c r="C433" s="42">
        <f>'№ 5ведомственная'!F605</f>
        <v>24932.399999999998</v>
      </c>
      <c r="D433" s="42">
        <f>'№ 5ведомственная'!G605</f>
        <v>12550</v>
      </c>
      <c r="E433" s="87">
        <f t="shared" si="56"/>
        <v>50.336108838298763</v>
      </c>
      <c r="F433" s="2"/>
    </row>
    <row r="434" spans="1:6" outlineLevel="1" collapsed="1" x14ac:dyDescent="0.25">
      <c r="A434" s="20" t="s">
        <v>213</v>
      </c>
      <c r="B434" s="41" t="s">
        <v>276</v>
      </c>
      <c r="C434" s="42">
        <f>'№ 5ведомственная'!F610</f>
        <v>4525</v>
      </c>
      <c r="D434" s="42">
        <f>'№ 5ведомственная'!G610</f>
        <v>1955.7</v>
      </c>
      <c r="E434" s="87">
        <f t="shared" si="56"/>
        <v>43.219889502762435</v>
      </c>
      <c r="F434" s="2"/>
    </row>
    <row r="435" spans="1:6" ht="38.25" hidden="1" outlineLevel="2" x14ac:dyDescent="0.25">
      <c r="A435" s="20" t="s">
        <v>213</v>
      </c>
      <c r="B435" s="41" t="s">
        <v>275</v>
      </c>
      <c r="C435" s="42" t="e">
        <f t="shared" ref="C435:D436" si="60">C436</f>
        <v>#REF!</v>
      </c>
      <c r="D435" s="42" t="e">
        <f t="shared" si="60"/>
        <v>#REF!</v>
      </c>
      <c r="E435" s="87" t="e">
        <f t="shared" si="56"/>
        <v>#REF!</v>
      </c>
      <c r="F435" s="2"/>
    </row>
    <row r="436" spans="1:6" ht="38.25" hidden="1" outlineLevel="3" x14ac:dyDescent="0.25">
      <c r="A436" s="20" t="s">
        <v>213</v>
      </c>
      <c r="B436" s="41" t="s">
        <v>519</v>
      </c>
      <c r="C436" s="42" t="e">
        <f t="shared" si="60"/>
        <v>#REF!</v>
      </c>
      <c r="D436" s="42" t="e">
        <f t="shared" si="60"/>
        <v>#REF!</v>
      </c>
      <c r="E436" s="87" t="e">
        <f t="shared" si="56"/>
        <v>#REF!</v>
      </c>
      <c r="F436" s="2"/>
    </row>
    <row r="437" spans="1:6" ht="38.25" hidden="1" outlineLevel="5" x14ac:dyDescent="0.25">
      <c r="A437" s="20" t="s">
        <v>213</v>
      </c>
      <c r="B437" s="41" t="s">
        <v>487</v>
      </c>
      <c r="C437" s="42" t="e">
        <f>C438+C439+C440</f>
        <v>#REF!</v>
      </c>
      <c r="D437" s="42" t="e">
        <f>D438+D439+D440</f>
        <v>#REF!</v>
      </c>
      <c r="E437" s="87" t="e">
        <f t="shared" si="56"/>
        <v>#REF!</v>
      </c>
      <c r="F437" s="2"/>
    </row>
    <row r="438" spans="1:6" ht="51" hidden="1" outlineLevel="6" x14ac:dyDescent="0.25">
      <c r="A438" s="20" t="s">
        <v>213</v>
      </c>
      <c r="B438" s="41" t="s">
        <v>281</v>
      </c>
      <c r="C438" s="42">
        <f>'№ 5ведомственная'!F615</f>
        <v>4217</v>
      </c>
      <c r="D438" s="42">
        <f>'№ 5ведомственная'!G615</f>
        <v>1910.2</v>
      </c>
      <c r="E438" s="87">
        <f t="shared" si="56"/>
        <v>45.297604932416412</v>
      </c>
      <c r="F438" s="2"/>
    </row>
    <row r="439" spans="1:6" ht="25.5" hidden="1" outlineLevel="6" x14ac:dyDescent="0.25">
      <c r="A439" s="20" t="s">
        <v>213</v>
      </c>
      <c r="B439" s="41" t="s">
        <v>282</v>
      </c>
      <c r="C439" s="42">
        <f>'№ 5ведомственная'!F616</f>
        <v>308</v>
      </c>
      <c r="D439" s="42">
        <f>'№ 5ведомственная'!G616</f>
        <v>45.5</v>
      </c>
      <c r="E439" s="87">
        <f t="shared" si="56"/>
        <v>14.772727272727273</v>
      </c>
      <c r="F439" s="2"/>
    </row>
    <row r="440" spans="1:6" hidden="1" outlineLevel="6" x14ac:dyDescent="0.25">
      <c r="A440" s="20" t="s">
        <v>213</v>
      </c>
      <c r="B440" s="41" t="s">
        <v>283</v>
      </c>
      <c r="C440" s="42" t="e">
        <f>'№ 5ведомственная'!#REF!</f>
        <v>#REF!</v>
      </c>
      <c r="D440" s="42" t="e">
        <f>'№ 5ведомственная'!#REF!</f>
        <v>#REF!</v>
      </c>
      <c r="E440" s="87" t="e">
        <f t="shared" si="56"/>
        <v>#REF!</v>
      </c>
      <c r="F440" s="2"/>
    </row>
    <row r="441" spans="1:6" s="9" customFormat="1" collapsed="1" x14ac:dyDescent="0.25">
      <c r="A441" s="37" t="s">
        <v>119</v>
      </c>
      <c r="B441" s="39" t="s">
        <v>233</v>
      </c>
      <c r="C441" s="40">
        <f>C442+C448+C479</f>
        <v>11789.7</v>
      </c>
      <c r="D441" s="40">
        <f>D442+D448+D479</f>
        <v>9486.2000000000007</v>
      </c>
      <c r="E441" s="36">
        <f t="shared" si="56"/>
        <v>80.46175899301933</v>
      </c>
      <c r="F441" s="4"/>
    </row>
    <row r="442" spans="1:6" outlineLevel="1" x14ac:dyDescent="0.25">
      <c r="A442" s="20" t="s">
        <v>120</v>
      </c>
      <c r="B442" s="41" t="s">
        <v>259</v>
      </c>
      <c r="C442" s="42">
        <f>'№ 5ведомственная'!F341</f>
        <v>1685.4</v>
      </c>
      <c r="D442" s="42">
        <f>'№ 5ведомственная'!G341</f>
        <v>814.2</v>
      </c>
      <c r="E442" s="87">
        <f t="shared" si="56"/>
        <v>48.309006763972945</v>
      </c>
      <c r="F442" s="2"/>
    </row>
    <row r="443" spans="1:6" ht="51" hidden="1" outlineLevel="2" x14ac:dyDescent="0.25">
      <c r="A443" s="20" t="s">
        <v>120</v>
      </c>
      <c r="B443" s="41" t="s">
        <v>240</v>
      </c>
      <c r="C443" s="42">
        <f>C444</f>
        <v>0</v>
      </c>
      <c r="D443" s="42">
        <f t="shared" ref="D443:D446" si="61">D444</f>
        <v>0</v>
      </c>
      <c r="E443" s="87" t="e">
        <f t="shared" si="56"/>
        <v>#DIV/0!</v>
      </c>
      <c r="F443" s="2"/>
    </row>
    <row r="444" spans="1:6" ht="25.5" hidden="1" outlineLevel="3" x14ac:dyDescent="0.25">
      <c r="A444" s="20" t="s">
        <v>120</v>
      </c>
      <c r="B444" s="41" t="s">
        <v>310</v>
      </c>
      <c r="C444" s="42">
        <f>C445</f>
        <v>0</v>
      </c>
      <c r="D444" s="42">
        <f t="shared" si="61"/>
        <v>0</v>
      </c>
      <c r="E444" s="87" t="e">
        <f t="shared" si="56"/>
        <v>#DIV/0!</v>
      </c>
      <c r="F444" s="2"/>
    </row>
    <row r="445" spans="1:6" ht="38.25" hidden="1" outlineLevel="4" x14ac:dyDescent="0.25">
      <c r="A445" s="20" t="s">
        <v>120</v>
      </c>
      <c r="B445" s="41" t="s">
        <v>402</v>
      </c>
      <c r="C445" s="42">
        <f>C446</f>
        <v>0</v>
      </c>
      <c r="D445" s="42">
        <f t="shared" si="61"/>
        <v>0</v>
      </c>
      <c r="E445" s="87" t="e">
        <f t="shared" si="56"/>
        <v>#DIV/0!</v>
      </c>
      <c r="F445" s="2"/>
    </row>
    <row r="446" spans="1:6" ht="25.5" hidden="1" outlineLevel="5" x14ac:dyDescent="0.25">
      <c r="A446" s="20" t="s">
        <v>120</v>
      </c>
      <c r="B446" s="41" t="s">
        <v>403</v>
      </c>
      <c r="C446" s="42">
        <f>C447</f>
        <v>0</v>
      </c>
      <c r="D446" s="42">
        <f t="shared" si="61"/>
        <v>0</v>
      </c>
      <c r="E446" s="87" t="e">
        <f t="shared" si="56"/>
        <v>#DIV/0!</v>
      </c>
      <c r="F446" s="2"/>
    </row>
    <row r="447" spans="1:6" hidden="1" outlineLevel="6" x14ac:dyDescent="0.25">
      <c r="A447" s="20" t="s">
        <v>120</v>
      </c>
      <c r="B447" s="41" t="s">
        <v>293</v>
      </c>
      <c r="C447" s="42"/>
      <c r="D447" s="42"/>
      <c r="E447" s="87" t="e">
        <f t="shared" si="56"/>
        <v>#DIV/0!</v>
      </c>
      <c r="F447" s="2"/>
    </row>
    <row r="448" spans="1:6" outlineLevel="1" collapsed="1" x14ac:dyDescent="0.25">
      <c r="A448" s="20" t="s">
        <v>123</v>
      </c>
      <c r="B448" s="41" t="s">
        <v>260</v>
      </c>
      <c r="C448" s="42">
        <f>'№ 5ведомственная'!F347+'№ 5ведомственная'!F509</f>
        <v>1914</v>
      </c>
      <c r="D448" s="42">
        <f>'№ 5ведомственная'!G347+'№ 5ведомственная'!G509</f>
        <v>859.6</v>
      </c>
      <c r="E448" s="87">
        <f t="shared" si="56"/>
        <v>44.91118077324974</v>
      </c>
      <c r="F448" s="2"/>
    </row>
    <row r="449" spans="1:6" ht="38.25" hidden="1" outlineLevel="2" x14ac:dyDescent="0.25">
      <c r="A449" s="20" t="s">
        <v>123</v>
      </c>
      <c r="B449" s="41" t="s">
        <v>267</v>
      </c>
      <c r="C449" s="42">
        <f>C450+C454</f>
        <v>1296</v>
      </c>
      <c r="D449" s="42">
        <f>D450+D454</f>
        <v>603.1</v>
      </c>
      <c r="E449" s="87">
        <f t="shared" si="56"/>
        <v>46.535493827160494</v>
      </c>
      <c r="F449" s="2"/>
    </row>
    <row r="450" spans="1:6" ht="25.5" hidden="1" outlineLevel="3" x14ac:dyDescent="0.25">
      <c r="A450" s="20" t="s">
        <v>123</v>
      </c>
      <c r="B450" s="41" t="s">
        <v>422</v>
      </c>
      <c r="C450" s="42">
        <f>C451</f>
        <v>288</v>
      </c>
      <c r="D450" s="42">
        <f t="shared" ref="D450:D452" si="62">D451</f>
        <v>120.1</v>
      </c>
      <c r="E450" s="87">
        <f t="shared" si="56"/>
        <v>41.701388888888886</v>
      </c>
      <c r="F450" s="2"/>
    </row>
    <row r="451" spans="1:6" ht="25.5" hidden="1" outlineLevel="4" x14ac:dyDescent="0.25">
      <c r="A451" s="20" t="s">
        <v>123</v>
      </c>
      <c r="B451" s="41" t="s">
        <v>446</v>
      </c>
      <c r="C451" s="42">
        <f>C452</f>
        <v>288</v>
      </c>
      <c r="D451" s="42">
        <f t="shared" si="62"/>
        <v>120.1</v>
      </c>
      <c r="E451" s="87">
        <f t="shared" si="56"/>
        <v>41.701388888888886</v>
      </c>
      <c r="F451" s="2"/>
    </row>
    <row r="452" spans="1:6" ht="63.75" hidden="1" outlineLevel="5" x14ac:dyDescent="0.25">
      <c r="A452" s="20" t="s">
        <v>123</v>
      </c>
      <c r="B452" s="41" t="s">
        <v>456</v>
      </c>
      <c r="C452" s="42">
        <f>C453</f>
        <v>288</v>
      </c>
      <c r="D452" s="42">
        <f t="shared" si="62"/>
        <v>120.1</v>
      </c>
      <c r="E452" s="87">
        <f t="shared" si="56"/>
        <v>41.701388888888886</v>
      </c>
      <c r="F452" s="2"/>
    </row>
    <row r="453" spans="1:6" hidden="1" outlineLevel="6" x14ac:dyDescent="0.25">
      <c r="A453" s="20" t="s">
        <v>123</v>
      </c>
      <c r="B453" s="41" t="s">
        <v>293</v>
      </c>
      <c r="C453" s="42">
        <f>'№ 5ведомственная'!F514</f>
        <v>288</v>
      </c>
      <c r="D453" s="42">
        <f>'№ 5ведомственная'!G514</f>
        <v>120.1</v>
      </c>
      <c r="E453" s="87">
        <f t="shared" si="56"/>
        <v>41.701388888888886</v>
      </c>
      <c r="F453" s="2"/>
    </row>
    <row r="454" spans="1:6" ht="25.5" hidden="1" outlineLevel="3" x14ac:dyDescent="0.25">
      <c r="A454" s="20" t="s">
        <v>123</v>
      </c>
      <c r="B454" s="41" t="s">
        <v>428</v>
      </c>
      <c r="C454" s="42">
        <f>C455</f>
        <v>1008</v>
      </c>
      <c r="D454" s="42">
        <f t="shared" ref="D454:D456" si="63">D455</f>
        <v>483</v>
      </c>
      <c r="E454" s="87">
        <f t="shared" si="56"/>
        <v>47.916666666666671</v>
      </c>
      <c r="F454" s="2"/>
    </row>
    <row r="455" spans="1:6" ht="38.25" hidden="1" outlineLevel="4" x14ac:dyDescent="0.25">
      <c r="A455" s="20" t="s">
        <v>123</v>
      </c>
      <c r="B455" s="41" t="s">
        <v>429</v>
      </c>
      <c r="C455" s="42">
        <f>C456</f>
        <v>1008</v>
      </c>
      <c r="D455" s="42">
        <f t="shared" si="63"/>
        <v>483</v>
      </c>
      <c r="E455" s="87">
        <f t="shared" si="56"/>
        <v>47.916666666666671</v>
      </c>
      <c r="F455" s="2"/>
    </row>
    <row r="456" spans="1:6" ht="63.75" hidden="1" outlineLevel="5" x14ac:dyDescent="0.25">
      <c r="A456" s="20" t="s">
        <v>123</v>
      </c>
      <c r="B456" s="41" t="s">
        <v>456</v>
      </c>
      <c r="C456" s="42">
        <f>C457</f>
        <v>1008</v>
      </c>
      <c r="D456" s="42">
        <f t="shared" si="63"/>
        <v>483</v>
      </c>
      <c r="E456" s="87">
        <f t="shared" si="56"/>
        <v>47.916666666666671</v>
      </c>
      <c r="F456" s="2"/>
    </row>
    <row r="457" spans="1:6" hidden="1" outlineLevel="6" x14ac:dyDescent="0.25">
      <c r="A457" s="20" t="s">
        <v>123</v>
      </c>
      <c r="B457" s="41" t="s">
        <v>293</v>
      </c>
      <c r="C457" s="42">
        <f>'№ 5ведомственная'!F518</f>
        <v>1008</v>
      </c>
      <c r="D457" s="42">
        <f>'№ 5ведомственная'!G518</f>
        <v>483</v>
      </c>
      <c r="E457" s="87">
        <f t="shared" si="56"/>
        <v>47.916666666666671</v>
      </c>
      <c r="F457" s="2"/>
    </row>
    <row r="458" spans="1:6" ht="38.25" hidden="1" outlineLevel="2" x14ac:dyDescent="0.25">
      <c r="A458" s="20" t="s">
        <v>123</v>
      </c>
      <c r="B458" s="41" t="s">
        <v>261</v>
      </c>
      <c r="C458" s="42" t="e">
        <f>C459</f>
        <v>#REF!</v>
      </c>
      <c r="D458" s="42" t="e">
        <f t="shared" ref="D458:D461" si="64">D459</f>
        <v>#REF!</v>
      </c>
      <c r="E458" s="87" t="e">
        <f t="shared" si="56"/>
        <v>#REF!</v>
      </c>
      <c r="F458" s="2"/>
    </row>
    <row r="459" spans="1:6" ht="25.5" hidden="1" outlineLevel="3" x14ac:dyDescent="0.25">
      <c r="A459" s="20" t="s">
        <v>123</v>
      </c>
      <c r="B459" s="41" t="s">
        <v>404</v>
      </c>
      <c r="C459" s="42" t="e">
        <f>C460</f>
        <v>#REF!</v>
      </c>
      <c r="D459" s="42" t="e">
        <f t="shared" si="64"/>
        <v>#REF!</v>
      </c>
      <c r="E459" s="87" t="e">
        <f t="shared" si="56"/>
        <v>#REF!</v>
      </c>
      <c r="F459" s="2"/>
    </row>
    <row r="460" spans="1:6" ht="25.5" hidden="1" outlineLevel="4" x14ac:dyDescent="0.25">
      <c r="A460" s="20" t="s">
        <v>123</v>
      </c>
      <c r="B460" s="41" t="s">
        <v>405</v>
      </c>
      <c r="C460" s="42" t="e">
        <f>C461</f>
        <v>#REF!</v>
      </c>
      <c r="D460" s="42" t="e">
        <f t="shared" si="64"/>
        <v>#REF!</v>
      </c>
      <c r="E460" s="87" t="e">
        <f t="shared" si="56"/>
        <v>#REF!</v>
      </c>
      <c r="F460" s="2"/>
    </row>
    <row r="461" spans="1:6" ht="38.25" hidden="1" outlineLevel="5" x14ac:dyDescent="0.25">
      <c r="A461" s="20" t="s">
        <v>123</v>
      </c>
      <c r="B461" s="41" t="s">
        <v>406</v>
      </c>
      <c r="C461" s="42" t="e">
        <f>C462</f>
        <v>#REF!</v>
      </c>
      <c r="D461" s="42" t="e">
        <f t="shared" si="64"/>
        <v>#REF!</v>
      </c>
      <c r="E461" s="87" t="e">
        <f t="shared" si="56"/>
        <v>#REF!</v>
      </c>
      <c r="F461" s="2"/>
    </row>
    <row r="462" spans="1:6" hidden="1" outlineLevel="6" x14ac:dyDescent="0.25">
      <c r="A462" s="20" t="s">
        <v>123</v>
      </c>
      <c r="B462" s="41" t="s">
        <v>293</v>
      </c>
      <c r="C462" s="42" t="e">
        <f>'№ 5ведомственная'!#REF!</f>
        <v>#REF!</v>
      </c>
      <c r="D462" s="42" t="e">
        <f>'№ 5ведомственная'!#REF!</f>
        <v>#REF!</v>
      </c>
      <c r="E462" s="87" t="e">
        <f t="shared" si="56"/>
        <v>#REF!</v>
      </c>
      <c r="F462" s="2"/>
    </row>
    <row r="463" spans="1:6" ht="51" hidden="1" outlineLevel="2" x14ac:dyDescent="0.25">
      <c r="A463" s="20" t="s">
        <v>123</v>
      </c>
      <c r="B463" s="41" t="s">
        <v>240</v>
      </c>
      <c r="C463" s="42" t="e">
        <f t="shared" ref="C463:D464" si="65">C464</f>
        <v>#REF!</v>
      </c>
      <c r="D463" s="42" t="e">
        <f t="shared" si="65"/>
        <v>#REF!</v>
      </c>
      <c r="E463" s="87" t="e">
        <f t="shared" si="56"/>
        <v>#REF!</v>
      </c>
      <c r="F463" s="2"/>
    </row>
    <row r="464" spans="1:6" ht="25.5" hidden="1" outlineLevel="3" x14ac:dyDescent="0.25">
      <c r="A464" s="20" t="s">
        <v>123</v>
      </c>
      <c r="B464" s="41" t="s">
        <v>310</v>
      </c>
      <c r="C464" s="42" t="e">
        <f t="shared" si="65"/>
        <v>#REF!</v>
      </c>
      <c r="D464" s="42" t="e">
        <f t="shared" si="65"/>
        <v>#REF!</v>
      </c>
      <c r="E464" s="87" t="e">
        <f t="shared" si="56"/>
        <v>#REF!</v>
      </c>
      <c r="F464" s="2"/>
    </row>
    <row r="465" spans="1:6" ht="38.25" hidden="1" outlineLevel="4" x14ac:dyDescent="0.25">
      <c r="A465" s="20" t="s">
        <v>123</v>
      </c>
      <c r="B465" s="41" t="s">
        <v>402</v>
      </c>
      <c r="C465" s="42" t="e">
        <f>C466+C468</f>
        <v>#REF!</v>
      </c>
      <c r="D465" s="42" t="e">
        <f>D466+D468</f>
        <v>#REF!</v>
      </c>
      <c r="E465" s="87" t="e">
        <f t="shared" si="56"/>
        <v>#REF!</v>
      </c>
      <c r="F465" s="2"/>
    </row>
    <row r="466" spans="1:6" ht="25.5" hidden="1" outlineLevel="5" x14ac:dyDescent="0.25">
      <c r="A466" s="20" t="s">
        <v>123</v>
      </c>
      <c r="B466" s="41" t="s">
        <v>407</v>
      </c>
      <c r="C466" s="42" t="e">
        <f>C467</f>
        <v>#REF!</v>
      </c>
      <c r="D466" s="42" t="e">
        <f>D467</f>
        <v>#REF!</v>
      </c>
      <c r="E466" s="87" t="e">
        <f t="shared" si="56"/>
        <v>#REF!</v>
      </c>
      <c r="F466" s="2"/>
    </row>
    <row r="467" spans="1:6" hidden="1" outlineLevel="6" x14ac:dyDescent="0.25">
      <c r="A467" s="20" t="s">
        <v>123</v>
      </c>
      <c r="B467" s="41" t="s">
        <v>293</v>
      </c>
      <c r="C467" s="42" t="e">
        <f>'№ 5ведомственная'!#REF!</f>
        <v>#REF!</v>
      </c>
      <c r="D467" s="42" t="e">
        <f>'№ 5ведомственная'!#REF!</f>
        <v>#REF!</v>
      </c>
      <c r="E467" s="87" t="e">
        <f t="shared" ref="E467:E525" si="66">D467/C467*100</f>
        <v>#REF!</v>
      </c>
      <c r="F467" s="2"/>
    </row>
    <row r="468" spans="1:6" ht="25.5" hidden="1" outlineLevel="5" x14ac:dyDescent="0.25">
      <c r="A468" s="20" t="s">
        <v>123</v>
      </c>
      <c r="B468" s="41" t="s">
        <v>511</v>
      </c>
      <c r="C468" s="42" t="e">
        <f>C469</f>
        <v>#REF!</v>
      </c>
      <c r="D468" s="42" t="e">
        <f>D469</f>
        <v>#REF!</v>
      </c>
      <c r="E468" s="87" t="e">
        <f t="shared" si="66"/>
        <v>#REF!</v>
      </c>
      <c r="F468" s="2"/>
    </row>
    <row r="469" spans="1:6" hidden="1" outlineLevel="6" x14ac:dyDescent="0.25">
      <c r="A469" s="20" t="s">
        <v>123</v>
      </c>
      <c r="B469" s="41" t="s">
        <v>293</v>
      </c>
      <c r="C469" s="42" t="e">
        <f>'№ 5ведомственная'!#REF!</f>
        <v>#REF!</v>
      </c>
      <c r="D469" s="42" t="e">
        <f>'№ 5ведомственная'!#REF!</f>
        <v>#REF!</v>
      </c>
      <c r="E469" s="87" t="e">
        <f t="shared" si="66"/>
        <v>#REF!</v>
      </c>
      <c r="F469" s="2"/>
    </row>
    <row r="470" spans="1:6" ht="38.25" hidden="1" outlineLevel="2" x14ac:dyDescent="0.25">
      <c r="A470" s="20" t="s">
        <v>123</v>
      </c>
      <c r="B470" s="41" t="s">
        <v>262</v>
      </c>
      <c r="C470" s="42" t="e">
        <f>C471+C475</f>
        <v>#REF!</v>
      </c>
      <c r="D470" s="42" t="e">
        <f>D471+D475</f>
        <v>#REF!</v>
      </c>
      <c r="E470" s="87" t="e">
        <f t="shared" si="66"/>
        <v>#REF!</v>
      </c>
      <c r="F470" s="2"/>
    </row>
    <row r="471" spans="1:6" ht="38.25" hidden="1" outlineLevel="3" x14ac:dyDescent="0.25">
      <c r="A471" s="20" t="s">
        <v>123</v>
      </c>
      <c r="B471" s="41" t="s">
        <v>408</v>
      </c>
      <c r="C471" s="42">
        <f>C472</f>
        <v>240</v>
      </c>
      <c r="D471" s="42">
        <f t="shared" ref="D471:D473" si="67">D472</f>
        <v>100</v>
      </c>
      <c r="E471" s="87">
        <f t="shared" si="66"/>
        <v>41.666666666666671</v>
      </c>
      <c r="F471" s="2"/>
    </row>
    <row r="472" spans="1:6" ht="38.25" hidden="1" outlineLevel="4" x14ac:dyDescent="0.25">
      <c r="A472" s="20" t="s">
        <v>123</v>
      </c>
      <c r="B472" s="41" t="s">
        <v>409</v>
      </c>
      <c r="C472" s="42">
        <f>C473</f>
        <v>240</v>
      </c>
      <c r="D472" s="42">
        <f t="shared" si="67"/>
        <v>100</v>
      </c>
      <c r="E472" s="87">
        <f t="shared" si="66"/>
        <v>41.666666666666671</v>
      </c>
      <c r="F472" s="2"/>
    </row>
    <row r="473" spans="1:6" ht="38.25" hidden="1" outlineLevel="5" x14ac:dyDescent="0.25">
      <c r="A473" s="20" t="s">
        <v>123</v>
      </c>
      <c r="B473" s="41" t="s">
        <v>410</v>
      </c>
      <c r="C473" s="42">
        <f>C474</f>
        <v>240</v>
      </c>
      <c r="D473" s="42">
        <f t="shared" si="67"/>
        <v>100</v>
      </c>
      <c r="E473" s="87">
        <f t="shared" si="66"/>
        <v>41.666666666666671</v>
      </c>
      <c r="F473" s="2"/>
    </row>
    <row r="474" spans="1:6" hidden="1" outlineLevel="6" x14ac:dyDescent="0.25">
      <c r="A474" s="20" t="s">
        <v>123</v>
      </c>
      <c r="B474" s="41" t="s">
        <v>293</v>
      </c>
      <c r="C474" s="42">
        <f>'№ 5ведомственная'!F357</f>
        <v>240</v>
      </c>
      <c r="D474" s="42">
        <f>'№ 5ведомственная'!G357</f>
        <v>100</v>
      </c>
      <c r="E474" s="87">
        <f t="shared" si="66"/>
        <v>41.666666666666671</v>
      </c>
      <c r="F474" s="2"/>
    </row>
    <row r="475" spans="1:6" ht="25.5" hidden="1" outlineLevel="3" x14ac:dyDescent="0.25">
      <c r="A475" s="20" t="s">
        <v>123</v>
      </c>
      <c r="B475" s="41" t="s">
        <v>411</v>
      </c>
      <c r="C475" s="42" t="e">
        <f>C476</f>
        <v>#REF!</v>
      </c>
      <c r="D475" s="42" t="e">
        <f t="shared" ref="D475:D477" si="68">D476</f>
        <v>#REF!</v>
      </c>
      <c r="E475" s="87" t="e">
        <f t="shared" si="66"/>
        <v>#REF!</v>
      </c>
      <c r="F475" s="2"/>
    </row>
    <row r="476" spans="1:6" ht="25.5" hidden="1" outlineLevel="4" x14ac:dyDescent="0.25">
      <c r="A476" s="20" t="s">
        <v>123</v>
      </c>
      <c r="B476" s="41" t="s">
        <v>412</v>
      </c>
      <c r="C476" s="42" t="e">
        <f>C477</f>
        <v>#REF!</v>
      </c>
      <c r="D476" s="42" t="e">
        <f t="shared" si="68"/>
        <v>#REF!</v>
      </c>
      <c r="E476" s="87" t="e">
        <f t="shared" si="66"/>
        <v>#REF!</v>
      </c>
      <c r="F476" s="2"/>
    </row>
    <row r="477" spans="1:6" ht="38.25" hidden="1" outlineLevel="5" x14ac:dyDescent="0.25">
      <c r="A477" s="20" t="s">
        <v>123</v>
      </c>
      <c r="B477" s="41" t="s">
        <v>413</v>
      </c>
      <c r="C477" s="42" t="e">
        <f>C478</f>
        <v>#REF!</v>
      </c>
      <c r="D477" s="42" t="e">
        <f t="shared" si="68"/>
        <v>#REF!</v>
      </c>
      <c r="E477" s="87" t="e">
        <f t="shared" si="66"/>
        <v>#REF!</v>
      </c>
      <c r="F477" s="2"/>
    </row>
    <row r="478" spans="1:6" hidden="1" outlineLevel="6" x14ac:dyDescent="0.25">
      <c r="A478" s="20" t="s">
        <v>123</v>
      </c>
      <c r="B478" s="41" t="s">
        <v>293</v>
      </c>
      <c r="C478" s="42" t="e">
        <f>'№ 5ведомственная'!#REF!</f>
        <v>#REF!</v>
      </c>
      <c r="D478" s="42" t="e">
        <f>'№ 5ведомственная'!#REF!</f>
        <v>#REF!</v>
      </c>
      <c r="E478" s="87" t="e">
        <f t="shared" si="66"/>
        <v>#REF!</v>
      </c>
      <c r="F478" s="2"/>
    </row>
    <row r="479" spans="1:6" outlineLevel="1" collapsed="1" x14ac:dyDescent="0.25">
      <c r="A479" s="20" t="s">
        <v>131</v>
      </c>
      <c r="B479" s="41" t="s">
        <v>263</v>
      </c>
      <c r="C479" s="42">
        <f>'№ 5ведомственная'!F358+'№ 5ведомственная'!F519</f>
        <v>8190.3000000000011</v>
      </c>
      <c r="D479" s="42">
        <f>'№ 5ведомственная'!G358+'№ 5ведомственная'!G519</f>
        <v>7812.4</v>
      </c>
      <c r="E479" s="87">
        <f t="shared" si="66"/>
        <v>95.386005396627709</v>
      </c>
      <c r="F479" s="2"/>
    </row>
    <row r="480" spans="1:6" ht="38.25" hidden="1" outlineLevel="2" x14ac:dyDescent="0.25">
      <c r="A480" s="20" t="s">
        <v>131</v>
      </c>
      <c r="B480" s="41" t="s">
        <v>267</v>
      </c>
      <c r="C480" s="42">
        <f>C481</f>
        <v>5663.9000000000005</v>
      </c>
      <c r="D480" s="42">
        <f t="shared" ref="D480:D482" si="69">D481</f>
        <v>2514</v>
      </c>
      <c r="E480" s="87">
        <f t="shared" si="66"/>
        <v>44.386376878122846</v>
      </c>
      <c r="F480" s="2"/>
    </row>
    <row r="481" spans="1:6" ht="25.5" hidden="1" outlineLevel="3" x14ac:dyDescent="0.25">
      <c r="A481" s="20" t="s">
        <v>131</v>
      </c>
      <c r="B481" s="41" t="s">
        <v>422</v>
      </c>
      <c r="C481" s="42">
        <f>C482</f>
        <v>5663.9000000000005</v>
      </c>
      <c r="D481" s="42">
        <f t="shared" si="69"/>
        <v>2514</v>
      </c>
      <c r="E481" s="87">
        <f t="shared" si="66"/>
        <v>44.386376878122846</v>
      </c>
      <c r="F481" s="2"/>
    </row>
    <row r="482" spans="1:6" ht="25.5" hidden="1" outlineLevel="4" x14ac:dyDescent="0.25">
      <c r="A482" s="20" t="s">
        <v>131</v>
      </c>
      <c r="B482" s="41" t="s">
        <v>423</v>
      </c>
      <c r="C482" s="42">
        <f>C483</f>
        <v>5663.9000000000005</v>
      </c>
      <c r="D482" s="42">
        <f t="shared" si="69"/>
        <v>2514</v>
      </c>
      <c r="E482" s="87">
        <f t="shared" si="66"/>
        <v>44.386376878122846</v>
      </c>
      <c r="F482" s="2"/>
    </row>
    <row r="483" spans="1:6" ht="51" hidden="1" outlineLevel="5" x14ac:dyDescent="0.25">
      <c r="A483" s="20" t="s">
        <v>131</v>
      </c>
      <c r="B483" s="41" t="s">
        <v>457</v>
      </c>
      <c r="C483" s="42">
        <f>C484+C485</f>
        <v>5663.9000000000005</v>
      </c>
      <c r="D483" s="42">
        <f>D484+D485</f>
        <v>2514</v>
      </c>
      <c r="E483" s="87">
        <f t="shared" si="66"/>
        <v>44.386376878122846</v>
      </c>
      <c r="F483" s="2"/>
    </row>
    <row r="484" spans="1:6" ht="25.5" hidden="1" outlineLevel="6" x14ac:dyDescent="0.25">
      <c r="A484" s="20" t="s">
        <v>131</v>
      </c>
      <c r="B484" s="41" t="s">
        <v>282</v>
      </c>
      <c r="C484" s="42">
        <f>'№ 5ведомственная'!F524</f>
        <v>141.6</v>
      </c>
      <c r="D484" s="42">
        <f>'№ 5ведомственная'!G524</f>
        <v>50.6</v>
      </c>
      <c r="E484" s="87">
        <f t="shared" si="66"/>
        <v>35.734463276836159</v>
      </c>
      <c r="F484" s="2"/>
    </row>
    <row r="485" spans="1:6" hidden="1" outlineLevel="6" x14ac:dyDescent="0.25">
      <c r="A485" s="20" t="s">
        <v>131</v>
      </c>
      <c r="B485" s="41" t="s">
        <v>293</v>
      </c>
      <c r="C485" s="42">
        <f>'№ 5ведомственная'!F525</f>
        <v>5522.3</v>
      </c>
      <c r="D485" s="42">
        <f>'№ 5ведомственная'!G525</f>
        <v>2463.4</v>
      </c>
      <c r="E485" s="87">
        <f t="shared" si="66"/>
        <v>44.608224833855459</v>
      </c>
      <c r="F485" s="2"/>
    </row>
    <row r="486" spans="1:6" ht="38.25" hidden="1" outlineLevel="2" x14ac:dyDescent="0.25">
      <c r="A486" s="20" t="s">
        <v>131</v>
      </c>
      <c r="B486" s="41" t="s">
        <v>264</v>
      </c>
      <c r="C486" s="42" t="e">
        <f>C487</f>
        <v>#REF!</v>
      </c>
      <c r="D486" s="42" t="e">
        <f t="shared" ref="D486:D489" si="70">D487</f>
        <v>#REF!</v>
      </c>
      <c r="E486" s="87" t="e">
        <f t="shared" si="66"/>
        <v>#REF!</v>
      </c>
      <c r="F486" s="2"/>
    </row>
    <row r="487" spans="1:6" ht="51" hidden="1" outlineLevel="3" x14ac:dyDescent="0.25">
      <c r="A487" s="20" t="s">
        <v>131</v>
      </c>
      <c r="B487" s="41" t="s">
        <v>414</v>
      </c>
      <c r="C487" s="42" t="e">
        <f>C488</f>
        <v>#REF!</v>
      </c>
      <c r="D487" s="42" t="e">
        <f t="shared" si="70"/>
        <v>#REF!</v>
      </c>
      <c r="E487" s="87" t="e">
        <f t="shared" si="66"/>
        <v>#REF!</v>
      </c>
      <c r="F487" s="2"/>
    </row>
    <row r="488" spans="1:6" ht="76.5" hidden="1" outlineLevel="4" x14ac:dyDescent="0.25">
      <c r="A488" s="20" t="s">
        <v>131</v>
      </c>
      <c r="B488" s="41" t="s">
        <v>415</v>
      </c>
      <c r="C488" s="42" t="e">
        <f>C489</f>
        <v>#REF!</v>
      </c>
      <c r="D488" s="42" t="e">
        <f t="shared" si="70"/>
        <v>#REF!</v>
      </c>
      <c r="E488" s="87" t="e">
        <f t="shared" si="66"/>
        <v>#REF!</v>
      </c>
      <c r="F488" s="2"/>
    </row>
    <row r="489" spans="1:6" ht="51" hidden="1" outlineLevel="5" x14ac:dyDescent="0.25">
      <c r="A489" s="20" t="s">
        <v>131</v>
      </c>
      <c r="B489" s="41" t="s">
        <v>416</v>
      </c>
      <c r="C489" s="42" t="e">
        <f>C490</f>
        <v>#REF!</v>
      </c>
      <c r="D489" s="42" t="e">
        <f t="shared" si="70"/>
        <v>#REF!</v>
      </c>
      <c r="E489" s="87" t="e">
        <f t="shared" si="66"/>
        <v>#REF!</v>
      </c>
      <c r="F489" s="2"/>
    </row>
    <row r="490" spans="1:6" ht="25.5" hidden="1" outlineLevel="6" x14ac:dyDescent="0.25">
      <c r="A490" s="20" t="s">
        <v>131</v>
      </c>
      <c r="B490" s="41" t="s">
        <v>374</v>
      </c>
      <c r="C490" s="42" t="e">
        <f>'№ 5ведомственная'!#REF!</f>
        <v>#REF!</v>
      </c>
      <c r="D490" s="42" t="e">
        <f>'№ 5ведомственная'!#REF!</f>
        <v>#REF!</v>
      </c>
      <c r="E490" s="87" t="e">
        <f t="shared" si="66"/>
        <v>#REF!</v>
      </c>
      <c r="F490" s="2"/>
    </row>
    <row r="491" spans="1:6" s="9" customFormat="1" collapsed="1" x14ac:dyDescent="0.25">
      <c r="A491" s="37" t="s">
        <v>184</v>
      </c>
      <c r="B491" s="39" t="s">
        <v>236</v>
      </c>
      <c r="C491" s="40">
        <f>C493+C518+C492</f>
        <v>13830.3</v>
      </c>
      <c r="D491" s="40">
        <f>D493+D518+D492</f>
        <v>5062.3</v>
      </c>
      <c r="E491" s="36">
        <f t="shared" si="66"/>
        <v>36.602965951570106</v>
      </c>
      <c r="F491" s="4"/>
    </row>
    <row r="492" spans="1:6" s="13" customFormat="1" x14ac:dyDescent="0.25">
      <c r="A492" s="20">
        <v>1101</v>
      </c>
      <c r="B492" s="41" t="s">
        <v>578</v>
      </c>
      <c r="C492" s="42">
        <f>'№ 5ведомственная'!F618</f>
        <v>1046.2</v>
      </c>
      <c r="D492" s="42">
        <f>'№ 5ведомственная'!G618</f>
        <v>0</v>
      </c>
      <c r="E492" s="87">
        <f t="shared" si="66"/>
        <v>0</v>
      </c>
      <c r="F492" s="12"/>
    </row>
    <row r="493" spans="1:6" outlineLevel="1" x14ac:dyDescent="0.25">
      <c r="A493" s="20" t="s">
        <v>215</v>
      </c>
      <c r="B493" s="41" t="s">
        <v>277</v>
      </c>
      <c r="C493" s="42">
        <f>'№ 5ведомственная'!F628</f>
        <v>7786.9</v>
      </c>
      <c r="D493" s="42">
        <f>'№ 5ведомственная'!G628</f>
        <v>2252.6</v>
      </c>
      <c r="E493" s="87">
        <f t="shared" si="66"/>
        <v>28.928071504706622</v>
      </c>
      <c r="F493" s="2"/>
    </row>
    <row r="494" spans="1:6" ht="38.25" hidden="1" outlineLevel="2" x14ac:dyDescent="0.25">
      <c r="A494" s="20" t="s">
        <v>215</v>
      </c>
      <c r="B494" s="41" t="s">
        <v>278</v>
      </c>
      <c r="C494" s="42" t="e">
        <f>C495+C510</f>
        <v>#REF!</v>
      </c>
      <c r="D494" s="42" t="e">
        <f>D495+D510</f>
        <v>#REF!</v>
      </c>
      <c r="E494" s="87" t="e">
        <f t="shared" si="66"/>
        <v>#REF!</v>
      </c>
      <c r="F494" s="2"/>
    </row>
    <row r="495" spans="1:6" ht="25.5" hidden="1" outlineLevel="3" x14ac:dyDescent="0.25">
      <c r="A495" s="20" t="s">
        <v>215</v>
      </c>
      <c r="B495" s="41" t="s">
        <v>488</v>
      </c>
      <c r="C495" s="42" t="e">
        <f>C496+C502+C507</f>
        <v>#REF!</v>
      </c>
      <c r="D495" s="42" t="e">
        <f>D496+D502+D507</f>
        <v>#REF!</v>
      </c>
      <c r="E495" s="87" t="e">
        <f t="shared" si="66"/>
        <v>#REF!</v>
      </c>
      <c r="F495" s="2"/>
    </row>
    <row r="496" spans="1:6" ht="63.75" hidden="1" outlineLevel="4" x14ac:dyDescent="0.25">
      <c r="A496" s="20" t="s">
        <v>215</v>
      </c>
      <c r="B496" s="41" t="s">
        <v>489</v>
      </c>
      <c r="C496" s="42" t="e">
        <f>C497+C500</f>
        <v>#REF!</v>
      </c>
      <c r="D496" s="42" t="e">
        <f>D497+D500</f>
        <v>#REF!</v>
      </c>
      <c r="E496" s="87" t="e">
        <f t="shared" si="66"/>
        <v>#REF!</v>
      </c>
      <c r="F496" s="2"/>
    </row>
    <row r="497" spans="1:6" ht="89.25" hidden="1" outlineLevel="5" x14ac:dyDescent="0.25">
      <c r="A497" s="20" t="s">
        <v>215</v>
      </c>
      <c r="B497" s="41" t="s">
        <v>490</v>
      </c>
      <c r="C497" s="42" t="e">
        <f>C498+C499</f>
        <v>#REF!</v>
      </c>
      <c r="D497" s="42" t="e">
        <f>D498+D499</f>
        <v>#REF!</v>
      </c>
      <c r="E497" s="87" t="e">
        <f t="shared" si="66"/>
        <v>#REF!</v>
      </c>
      <c r="F497" s="2"/>
    </row>
    <row r="498" spans="1:6" ht="51" hidden="1" outlineLevel="6" x14ac:dyDescent="0.25">
      <c r="A498" s="20" t="s">
        <v>215</v>
      </c>
      <c r="B498" s="41" t="s">
        <v>281</v>
      </c>
      <c r="C498" s="42" t="e">
        <f>'№ 5ведомственная'!#REF!</f>
        <v>#REF!</v>
      </c>
      <c r="D498" s="42" t="e">
        <f>'№ 5ведомственная'!#REF!</f>
        <v>#REF!</v>
      </c>
      <c r="E498" s="87" t="e">
        <f t="shared" si="66"/>
        <v>#REF!</v>
      </c>
      <c r="F498" s="2"/>
    </row>
    <row r="499" spans="1:6" ht="25.5" hidden="1" outlineLevel="6" x14ac:dyDescent="0.25">
      <c r="A499" s="20" t="s">
        <v>215</v>
      </c>
      <c r="B499" s="41" t="s">
        <v>282</v>
      </c>
      <c r="C499" s="42">
        <f>'№ 5ведомственная'!F633</f>
        <v>700</v>
      </c>
      <c r="D499" s="42">
        <f>'№ 5ведомственная'!G633</f>
        <v>363.5</v>
      </c>
      <c r="E499" s="87">
        <f t="shared" si="66"/>
        <v>51.928571428571423</v>
      </c>
      <c r="F499" s="2"/>
    </row>
    <row r="500" spans="1:6" ht="25.5" hidden="1" outlineLevel="5" x14ac:dyDescent="0.25">
      <c r="A500" s="20" t="s">
        <v>215</v>
      </c>
      <c r="B500" s="41" t="s">
        <v>491</v>
      </c>
      <c r="C500" s="42" t="e">
        <f>C501</f>
        <v>#REF!</v>
      </c>
      <c r="D500" s="42" t="e">
        <f>D501</f>
        <v>#REF!</v>
      </c>
      <c r="E500" s="87" t="e">
        <f t="shared" si="66"/>
        <v>#REF!</v>
      </c>
      <c r="F500" s="2"/>
    </row>
    <row r="501" spans="1:6" ht="25.5" hidden="1" outlineLevel="6" x14ac:dyDescent="0.25">
      <c r="A501" s="20" t="s">
        <v>215</v>
      </c>
      <c r="B501" s="41" t="s">
        <v>282</v>
      </c>
      <c r="C501" s="42" t="e">
        <f>'№ 5ведомственная'!#REF!</f>
        <v>#REF!</v>
      </c>
      <c r="D501" s="42" t="e">
        <f>'№ 5ведомственная'!#REF!</f>
        <v>#REF!</v>
      </c>
      <c r="E501" s="87" t="e">
        <f t="shared" si="66"/>
        <v>#REF!</v>
      </c>
      <c r="F501" s="2"/>
    </row>
    <row r="502" spans="1:6" ht="38.25" hidden="1" outlineLevel="4" x14ac:dyDescent="0.25">
      <c r="A502" s="20" t="s">
        <v>215</v>
      </c>
      <c r="B502" s="41" t="s">
        <v>492</v>
      </c>
      <c r="C502" s="42" t="e">
        <f>C503</f>
        <v>#REF!</v>
      </c>
      <c r="D502" s="42" t="e">
        <f>D503</f>
        <v>#REF!</v>
      </c>
      <c r="E502" s="87" t="e">
        <f t="shared" si="66"/>
        <v>#REF!</v>
      </c>
      <c r="F502" s="2"/>
    </row>
    <row r="503" spans="1:6" ht="38.25" hidden="1" outlineLevel="5" x14ac:dyDescent="0.25">
      <c r="A503" s="20" t="s">
        <v>215</v>
      </c>
      <c r="B503" s="41" t="s">
        <v>493</v>
      </c>
      <c r="C503" s="42" t="e">
        <f>C504+C505+C506</f>
        <v>#REF!</v>
      </c>
      <c r="D503" s="42" t="e">
        <f>D504+D505+D506</f>
        <v>#REF!</v>
      </c>
      <c r="E503" s="87" t="e">
        <f t="shared" si="66"/>
        <v>#REF!</v>
      </c>
      <c r="F503" s="2"/>
    </row>
    <row r="504" spans="1:6" ht="51" hidden="1" outlineLevel="6" x14ac:dyDescent="0.25">
      <c r="A504" s="20" t="s">
        <v>215</v>
      </c>
      <c r="B504" s="41" t="s">
        <v>281</v>
      </c>
      <c r="C504" s="42" t="e">
        <f>'№ 5ведомственная'!#REF!</f>
        <v>#REF!</v>
      </c>
      <c r="D504" s="42" t="e">
        <f>'№ 5ведомственная'!#REF!</f>
        <v>#REF!</v>
      </c>
      <c r="E504" s="87" t="e">
        <f t="shared" si="66"/>
        <v>#REF!</v>
      </c>
      <c r="F504" s="2"/>
    </row>
    <row r="505" spans="1:6" ht="25.5" hidden="1" outlineLevel="6" x14ac:dyDescent="0.25">
      <c r="A505" s="20" t="s">
        <v>215</v>
      </c>
      <c r="B505" s="41" t="s">
        <v>282</v>
      </c>
      <c r="C505" s="42">
        <f>'№ 5ведомственная'!F637</f>
        <v>1100</v>
      </c>
      <c r="D505" s="42">
        <f>'№ 5ведомственная'!G637</f>
        <v>558</v>
      </c>
      <c r="E505" s="87">
        <f t="shared" si="66"/>
        <v>50.727272727272734</v>
      </c>
      <c r="F505" s="2"/>
    </row>
    <row r="506" spans="1:6" hidden="1" outlineLevel="6" x14ac:dyDescent="0.25">
      <c r="A506" s="20" t="s">
        <v>215</v>
      </c>
      <c r="B506" s="41" t="s">
        <v>283</v>
      </c>
      <c r="C506" s="42" t="e">
        <f>'№ 5ведомственная'!#REF!</f>
        <v>#REF!</v>
      </c>
      <c r="D506" s="42" t="e">
        <f>'№ 5ведомственная'!#REF!</f>
        <v>#REF!</v>
      </c>
      <c r="E506" s="87" t="e">
        <f t="shared" si="66"/>
        <v>#REF!</v>
      </c>
      <c r="F506" s="2"/>
    </row>
    <row r="507" spans="1:6" ht="25.5" hidden="1" outlineLevel="4" x14ac:dyDescent="0.25">
      <c r="A507" s="20" t="s">
        <v>215</v>
      </c>
      <c r="B507" s="41" t="s">
        <v>494</v>
      </c>
      <c r="C507" s="42" t="e">
        <f t="shared" ref="C507:D508" si="71">C508</f>
        <v>#REF!</v>
      </c>
      <c r="D507" s="42" t="e">
        <f t="shared" si="71"/>
        <v>#REF!</v>
      </c>
      <c r="E507" s="87" t="e">
        <f t="shared" si="66"/>
        <v>#REF!</v>
      </c>
      <c r="F507" s="2"/>
    </row>
    <row r="508" spans="1:6" hidden="1" outlineLevel="5" x14ac:dyDescent="0.25">
      <c r="A508" s="20" t="s">
        <v>215</v>
      </c>
      <c r="B508" s="41" t="s">
        <v>495</v>
      </c>
      <c r="C508" s="42" t="e">
        <f t="shared" si="71"/>
        <v>#REF!</v>
      </c>
      <c r="D508" s="42" t="e">
        <f t="shared" si="71"/>
        <v>#REF!</v>
      </c>
      <c r="E508" s="87" t="e">
        <f t="shared" si="66"/>
        <v>#REF!</v>
      </c>
      <c r="F508" s="2"/>
    </row>
    <row r="509" spans="1:6" ht="25.5" hidden="1" outlineLevel="6" x14ac:dyDescent="0.25">
      <c r="A509" s="20" t="s">
        <v>215</v>
      </c>
      <c r="B509" s="41" t="s">
        <v>282</v>
      </c>
      <c r="C509" s="42" t="e">
        <f>'№ 5ведомственная'!#REF!</f>
        <v>#REF!</v>
      </c>
      <c r="D509" s="42" t="e">
        <f>'№ 5ведомственная'!#REF!</f>
        <v>#REF!</v>
      </c>
      <c r="E509" s="87" t="e">
        <f t="shared" si="66"/>
        <v>#REF!</v>
      </c>
      <c r="F509" s="2"/>
    </row>
    <row r="510" spans="1:6" ht="25.5" hidden="1" outlineLevel="3" x14ac:dyDescent="0.25">
      <c r="A510" s="20" t="s">
        <v>215</v>
      </c>
      <c r="B510" s="41" t="s">
        <v>496</v>
      </c>
      <c r="C510" s="42" t="e">
        <f>C511</f>
        <v>#REF!</v>
      </c>
      <c r="D510" s="42" t="e">
        <f>D511</f>
        <v>#REF!</v>
      </c>
      <c r="E510" s="87" t="e">
        <f t="shared" si="66"/>
        <v>#REF!</v>
      </c>
      <c r="F510" s="2"/>
    </row>
    <row r="511" spans="1:6" ht="25.5" hidden="1" outlineLevel="4" x14ac:dyDescent="0.25">
      <c r="A511" s="20" t="s">
        <v>215</v>
      </c>
      <c r="B511" s="41" t="s">
        <v>497</v>
      </c>
      <c r="C511" s="42" t="e">
        <f>C512+C516</f>
        <v>#REF!</v>
      </c>
      <c r="D511" s="42" t="e">
        <f>D512+D516</f>
        <v>#REF!</v>
      </c>
      <c r="E511" s="87" t="e">
        <f t="shared" si="66"/>
        <v>#REF!</v>
      </c>
      <c r="F511" s="2"/>
    </row>
    <row r="512" spans="1:6" ht="25.5" hidden="1" outlineLevel="5" x14ac:dyDescent="0.25">
      <c r="A512" s="20" t="s">
        <v>215</v>
      </c>
      <c r="B512" s="41" t="s">
        <v>498</v>
      </c>
      <c r="C512" s="42" t="e">
        <f>C513+C514+C515</f>
        <v>#REF!</v>
      </c>
      <c r="D512" s="42" t="e">
        <f>D513+D514+D515</f>
        <v>#REF!</v>
      </c>
      <c r="E512" s="87" t="e">
        <f t="shared" si="66"/>
        <v>#REF!</v>
      </c>
      <c r="F512" s="2"/>
    </row>
    <row r="513" spans="1:6" ht="51" hidden="1" outlineLevel="6" x14ac:dyDescent="0.25">
      <c r="A513" s="20" t="s">
        <v>215</v>
      </c>
      <c r="B513" s="41" t="s">
        <v>281</v>
      </c>
      <c r="C513" s="42">
        <f>'№ 5ведомственная'!F648</f>
        <v>2284.9</v>
      </c>
      <c r="D513" s="42">
        <f>'№ 5ведомственная'!G648</f>
        <v>827.1</v>
      </c>
      <c r="E513" s="87">
        <f t="shared" si="66"/>
        <v>36.198520723007569</v>
      </c>
      <c r="F513" s="2"/>
    </row>
    <row r="514" spans="1:6" ht="25.5" hidden="1" outlineLevel="6" x14ac:dyDescent="0.25">
      <c r="A514" s="20" t="s">
        <v>215</v>
      </c>
      <c r="B514" s="41" t="s">
        <v>282</v>
      </c>
      <c r="C514" s="42">
        <f>'№ 5ведомственная'!F649</f>
        <v>942</v>
      </c>
      <c r="D514" s="42">
        <f>'№ 5ведомственная'!G649</f>
        <v>235.4</v>
      </c>
      <c r="E514" s="87">
        <f t="shared" si="66"/>
        <v>24.989384288747345</v>
      </c>
      <c r="F514" s="2"/>
    </row>
    <row r="515" spans="1:6" hidden="1" outlineLevel="6" x14ac:dyDescent="0.25">
      <c r="A515" s="20" t="s">
        <v>215</v>
      </c>
      <c r="B515" s="41" t="s">
        <v>283</v>
      </c>
      <c r="C515" s="42" t="e">
        <f>'№ 5ведомственная'!#REF!</f>
        <v>#REF!</v>
      </c>
      <c r="D515" s="42" t="e">
        <f>'№ 5ведомственная'!#REF!</f>
        <v>#REF!</v>
      </c>
      <c r="E515" s="87" t="e">
        <f t="shared" si="66"/>
        <v>#REF!</v>
      </c>
      <c r="F515" s="2"/>
    </row>
    <row r="516" spans="1:6" hidden="1" outlineLevel="5" x14ac:dyDescent="0.25">
      <c r="A516" s="20" t="s">
        <v>215</v>
      </c>
      <c r="B516" s="41" t="s">
        <v>520</v>
      </c>
      <c r="C516" s="42">
        <f>C517</f>
        <v>0</v>
      </c>
      <c r="D516" s="42">
        <f>D517</f>
        <v>0</v>
      </c>
      <c r="E516" s="87" t="e">
        <f t="shared" si="66"/>
        <v>#DIV/0!</v>
      </c>
      <c r="F516" s="2"/>
    </row>
    <row r="517" spans="1:6" ht="25.5" hidden="1" outlineLevel="6" x14ac:dyDescent="0.25">
      <c r="A517" s="20" t="s">
        <v>215</v>
      </c>
      <c r="B517" s="41" t="s">
        <v>282</v>
      </c>
      <c r="C517" s="42"/>
      <c r="D517" s="42"/>
      <c r="E517" s="87" t="e">
        <f t="shared" si="66"/>
        <v>#DIV/0!</v>
      </c>
      <c r="F517" s="2"/>
    </row>
    <row r="518" spans="1:6" outlineLevel="1" collapsed="1" x14ac:dyDescent="0.25">
      <c r="A518" s="20" t="s">
        <v>185</v>
      </c>
      <c r="B518" s="41" t="s">
        <v>273</v>
      </c>
      <c r="C518" s="42">
        <f>'№ 5ведомственная'!F527</f>
        <v>4997.2</v>
      </c>
      <c r="D518" s="42">
        <f>'№ 5ведомственная'!G527</f>
        <v>2809.7000000000003</v>
      </c>
      <c r="E518" s="87">
        <f t="shared" si="66"/>
        <v>56.225486272312494</v>
      </c>
      <c r="F518" s="2"/>
    </row>
    <row r="519" spans="1:6" ht="38.25" hidden="1" outlineLevel="2" x14ac:dyDescent="0.25">
      <c r="A519" s="20" t="s">
        <v>185</v>
      </c>
      <c r="B519" s="41" t="s">
        <v>267</v>
      </c>
      <c r="C519" s="42">
        <f>C520</f>
        <v>4537.8999999999996</v>
      </c>
      <c r="D519" s="42">
        <f t="shared" ref="D519:D522" si="72">D520</f>
        <v>2350.4</v>
      </c>
      <c r="E519" s="87">
        <f t="shared" si="66"/>
        <v>51.794883095705067</v>
      </c>
      <c r="F519" s="2"/>
    </row>
    <row r="520" spans="1:6" ht="25.5" hidden="1" outlineLevel="3" x14ac:dyDescent="0.25">
      <c r="A520" s="20" t="s">
        <v>185</v>
      </c>
      <c r="B520" s="41" t="s">
        <v>443</v>
      </c>
      <c r="C520" s="42">
        <f>C521</f>
        <v>4537.8999999999996</v>
      </c>
      <c r="D520" s="42">
        <f t="shared" si="72"/>
        <v>2350.4</v>
      </c>
      <c r="E520" s="87">
        <f t="shared" si="66"/>
        <v>51.794883095705067</v>
      </c>
      <c r="F520" s="2"/>
    </row>
    <row r="521" spans="1:6" ht="25.5" hidden="1" outlineLevel="4" x14ac:dyDescent="0.25">
      <c r="A521" s="20" t="s">
        <v>185</v>
      </c>
      <c r="B521" s="41" t="s">
        <v>444</v>
      </c>
      <c r="C521" s="42">
        <f>C522</f>
        <v>4537.8999999999996</v>
      </c>
      <c r="D521" s="42">
        <f t="shared" si="72"/>
        <v>2350.4</v>
      </c>
      <c r="E521" s="87">
        <f t="shared" si="66"/>
        <v>51.794883095705067</v>
      </c>
      <c r="F521" s="2"/>
    </row>
    <row r="522" spans="1:6" ht="38.25" hidden="1" outlineLevel="5" x14ac:dyDescent="0.25">
      <c r="A522" s="20" t="s">
        <v>185</v>
      </c>
      <c r="B522" s="41" t="s">
        <v>458</v>
      </c>
      <c r="C522" s="42">
        <f>C523</f>
        <v>4537.8999999999996</v>
      </c>
      <c r="D522" s="42">
        <f t="shared" si="72"/>
        <v>2350.4</v>
      </c>
      <c r="E522" s="87">
        <f t="shared" si="66"/>
        <v>51.794883095705067</v>
      </c>
      <c r="F522" s="2"/>
    </row>
    <row r="523" spans="1:6" ht="25.5" hidden="1" outlineLevel="6" x14ac:dyDescent="0.25">
      <c r="A523" s="20" t="s">
        <v>185</v>
      </c>
      <c r="B523" s="41" t="s">
        <v>308</v>
      </c>
      <c r="C523" s="42">
        <f>'№ 5ведомственная'!F532</f>
        <v>4537.8999999999996</v>
      </c>
      <c r="D523" s="42">
        <f>'№ 5ведомственная'!G532</f>
        <v>2350.4</v>
      </c>
      <c r="E523" s="87">
        <f t="shared" si="66"/>
        <v>51.794883095705067</v>
      </c>
      <c r="F523" s="2"/>
    </row>
    <row r="524" spans="1:6" s="9" customFormat="1" collapsed="1" x14ac:dyDescent="0.25">
      <c r="A524" s="37" t="s">
        <v>134</v>
      </c>
      <c r="B524" s="39" t="s">
        <v>234</v>
      </c>
      <c r="C524" s="40">
        <f t="shared" ref="C524:C529" si="73">C525</f>
        <v>2605.8000000000002</v>
      </c>
      <c r="D524" s="40">
        <f t="shared" ref="D524:E529" si="74">D525</f>
        <v>1380.4</v>
      </c>
      <c r="E524" s="36">
        <f t="shared" si="66"/>
        <v>52.974134622764602</v>
      </c>
      <c r="F524" s="4"/>
    </row>
    <row r="525" spans="1:6" outlineLevel="1" x14ac:dyDescent="0.25">
      <c r="A525" s="20" t="s">
        <v>135</v>
      </c>
      <c r="B525" s="41" t="s">
        <v>265</v>
      </c>
      <c r="C525" s="42">
        <f>'№ 5ведомственная'!F372</f>
        <v>2605.8000000000002</v>
      </c>
      <c r="D525" s="42">
        <f>'№ 5ведомственная'!G372</f>
        <v>1380.4</v>
      </c>
      <c r="E525" s="87">
        <f t="shared" si="66"/>
        <v>52.974134622764602</v>
      </c>
      <c r="F525" s="2"/>
    </row>
    <row r="526" spans="1:6" ht="51" hidden="1" outlineLevel="2" x14ac:dyDescent="0.25">
      <c r="A526" s="20" t="s">
        <v>135</v>
      </c>
      <c r="B526" s="41" t="s">
        <v>240</v>
      </c>
      <c r="C526" s="42">
        <f t="shared" si="73"/>
        <v>1500</v>
      </c>
      <c r="D526" s="42">
        <f t="shared" si="74"/>
        <v>750</v>
      </c>
      <c r="E526" s="42">
        <f t="shared" si="74"/>
        <v>50</v>
      </c>
      <c r="F526" s="2"/>
    </row>
    <row r="527" spans="1:6" ht="25.5" hidden="1" outlineLevel="3" x14ac:dyDescent="0.25">
      <c r="A527" s="20" t="s">
        <v>135</v>
      </c>
      <c r="B527" s="41" t="s">
        <v>417</v>
      </c>
      <c r="C527" s="42">
        <f t="shared" si="73"/>
        <v>1500</v>
      </c>
      <c r="D527" s="42">
        <f t="shared" si="74"/>
        <v>750</v>
      </c>
      <c r="E527" s="42">
        <f t="shared" si="74"/>
        <v>50</v>
      </c>
      <c r="F527" s="2"/>
    </row>
    <row r="528" spans="1:6" hidden="1" outlineLevel="4" x14ac:dyDescent="0.25">
      <c r="A528" s="20" t="s">
        <v>135</v>
      </c>
      <c r="B528" s="41" t="s">
        <v>512</v>
      </c>
      <c r="C528" s="42">
        <f t="shared" si="73"/>
        <v>1500</v>
      </c>
      <c r="D528" s="42">
        <f t="shared" si="74"/>
        <v>750</v>
      </c>
      <c r="E528" s="42">
        <f t="shared" si="74"/>
        <v>50</v>
      </c>
      <c r="F528" s="2"/>
    </row>
    <row r="529" spans="1:6" hidden="1" outlineLevel="5" x14ac:dyDescent="0.25">
      <c r="A529" s="20" t="s">
        <v>135</v>
      </c>
      <c r="B529" s="41" t="s">
        <v>418</v>
      </c>
      <c r="C529" s="42">
        <f t="shared" si="73"/>
        <v>1500</v>
      </c>
      <c r="D529" s="42">
        <f t="shared" si="74"/>
        <v>750</v>
      </c>
      <c r="E529" s="42">
        <f t="shared" si="74"/>
        <v>50</v>
      </c>
      <c r="F529" s="2"/>
    </row>
    <row r="530" spans="1:6" ht="25.5" hidden="1" outlineLevel="6" x14ac:dyDescent="0.25">
      <c r="A530" s="20" t="s">
        <v>135</v>
      </c>
      <c r="B530" s="41" t="s">
        <v>308</v>
      </c>
      <c r="C530" s="42">
        <f>'№ 5ведомственная'!F379</f>
        <v>1500</v>
      </c>
      <c r="D530" s="42">
        <f>'№ 5ведомственная'!G379</f>
        <v>750</v>
      </c>
      <c r="E530" s="42">
        <f>'№ 5ведомственная'!H379</f>
        <v>50</v>
      </c>
      <c r="F530" s="2"/>
    </row>
    <row r="531" spans="1:6" hidden="1" outlineLevel="2" x14ac:dyDescent="0.25">
      <c r="A531" s="65" t="s">
        <v>9</v>
      </c>
      <c r="B531" s="76" t="s">
        <v>238</v>
      </c>
      <c r="C531" s="77">
        <f>C532</f>
        <v>0</v>
      </c>
      <c r="D531" s="77">
        <f t="shared" ref="D531:E533" si="75">D532</f>
        <v>0</v>
      </c>
      <c r="E531" s="77">
        <f t="shared" si="75"/>
        <v>0</v>
      </c>
      <c r="F531" s="2"/>
    </row>
    <row r="532" spans="1:6" ht="25.5" hidden="1" outlineLevel="3" x14ac:dyDescent="0.25">
      <c r="A532" s="65" t="s">
        <v>9</v>
      </c>
      <c r="B532" s="76" t="s">
        <v>284</v>
      </c>
      <c r="C532" s="77">
        <f>C533</f>
        <v>0</v>
      </c>
      <c r="D532" s="77">
        <f t="shared" si="75"/>
        <v>0</v>
      </c>
      <c r="E532" s="77">
        <f t="shared" si="75"/>
        <v>0</v>
      </c>
      <c r="F532" s="2"/>
    </row>
    <row r="533" spans="1:6" ht="25.5" hidden="1" outlineLevel="5" x14ac:dyDescent="0.25">
      <c r="A533" s="65" t="s">
        <v>9</v>
      </c>
      <c r="B533" s="76" t="s">
        <v>285</v>
      </c>
      <c r="C533" s="77">
        <f>C534</f>
        <v>0</v>
      </c>
      <c r="D533" s="77">
        <f t="shared" si="75"/>
        <v>0</v>
      </c>
      <c r="E533" s="77">
        <f t="shared" si="75"/>
        <v>0</v>
      </c>
      <c r="F533" s="2"/>
    </row>
    <row r="534" spans="1:6" hidden="1" outlineLevel="6" x14ac:dyDescent="0.25">
      <c r="A534" s="65" t="s">
        <v>9</v>
      </c>
      <c r="B534" s="76" t="s">
        <v>286</v>
      </c>
      <c r="C534" s="77"/>
      <c r="D534" s="77"/>
      <c r="E534" s="77"/>
      <c r="F534" s="2"/>
    </row>
    <row r="535" spans="1:6" ht="12.75" customHeight="1" collapsed="1" x14ac:dyDescent="0.25">
      <c r="B535" s="78"/>
      <c r="C535" s="79"/>
      <c r="D535" s="79"/>
      <c r="E535" s="80" t="s">
        <v>842</v>
      </c>
      <c r="F535" s="2"/>
    </row>
    <row r="536" spans="1:6" ht="12.75" customHeight="1" x14ac:dyDescent="0.25">
      <c r="A536" s="28"/>
      <c r="B536" s="28"/>
      <c r="C536" s="29"/>
      <c r="D536" s="29"/>
      <c r="E536" s="29"/>
      <c r="F536" s="2"/>
    </row>
    <row r="537" spans="1:6" ht="15.2" customHeight="1" x14ac:dyDescent="0.25">
      <c r="B537" s="106"/>
      <c r="C537" s="106"/>
      <c r="D537" s="106"/>
      <c r="E537" s="106"/>
      <c r="F537" s="2"/>
    </row>
  </sheetData>
  <mergeCells count="18">
    <mergeCell ref="A15:A16"/>
    <mergeCell ref="B15:B16"/>
    <mergeCell ref="C15:E15"/>
    <mergeCell ref="A11:E12"/>
    <mergeCell ref="C16:C17"/>
    <mergeCell ref="D16:D17"/>
    <mergeCell ref="E16:E17"/>
    <mergeCell ref="B14:E14"/>
    <mergeCell ref="C7:F7"/>
    <mergeCell ref="C8:F8"/>
    <mergeCell ref="C9:F9"/>
    <mergeCell ref="B537:E537"/>
    <mergeCell ref="B13:E13"/>
    <mergeCell ref="C1:F1"/>
    <mergeCell ref="C2:F2"/>
    <mergeCell ref="C3:F3"/>
    <mergeCell ref="C5:F5"/>
    <mergeCell ref="B6:F6"/>
  </mergeCells>
  <pageMargins left="0.78749999999999998" right="0.59027779999999996" top="0.59027779999999996" bottom="0.59027779999999996" header="0.39374999999999999" footer="0.51180550000000002"/>
  <pageSetup paperSize="9" scale="8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DA667"/>
  <sheetViews>
    <sheetView showGridLines="0" zoomScale="140" zoomScaleNormal="140" zoomScaleSheetLayoutView="100" workbookViewId="0">
      <selection activeCell="F8" sqref="F8"/>
    </sheetView>
  </sheetViews>
  <sheetFormatPr defaultRowHeight="15" outlineLevelRow="7" x14ac:dyDescent="0.25"/>
  <cols>
    <col min="1" max="1" width="7.7109375" style="26" customWidth="1"/>
    <col min="2" max="2" width="7.7109375" style="27" customWidth="1"/>
    <col min="3" max="3" width="10.7109375" style="27" customWidth="1"/>
    <col min="4" max="4" width="7.7109375" style="26" customWidth="1"/>
    <col min="5" max="5" width="49" style="26" customWidth="1"/>
    <col min="6" max="6" width="11.42578125" style="58" customWidth="1"/>
    <col min="7" max="7" width="10.28515625" style="58" customWidth="1"/>
    <col min="8" max="8" width="12.85546875" style="58" customWidth="1"/>
    <col min="9" max="9" width="10" style="11" bestFit="1" customWidth="1"/>
    <col min="10" max="11" width="10" style="1" bestFit="1" customWidth="1"/>
    <col min="12" max="16384" width="9.140625" style="1"/>
  </cols>
  <sheetData>
    <row r="1" spans="1:9" s="75" customFormat="1" ht="15" customHeight="1" x14ac:dyDescent="0.25">
      <c r="F1" s="81"/>
      <c r="G1" s="123" t="s">
        <v>877</v>
      </c>
      <c r="H1" s="123"/>
      <c r="I1" s="123"/>
    </row>
    <row r="2" spans="1:9" s="75" customFormat="1" ht="15" customHeight="1" x14ac:dyDescent="0.25">
      <c r="F2" s="81"/>
      <c r="G2" s="119" t="s">
        <v>878</v>
      </c>
      <c r="H2" s="119"/>
      <c r="I2" s="119"/>
    </row>
    <row r="3" spans="1:9" s="75" customFormat="1" ht="15" customHeight="1" x14ac:dyDescent="0.25">
      <c r="F3" s="81"/>
      <c r="G3" s="124" t="s">
        <v>846</v>
      </c>
      <c r="H3" s="124"/>
      <c r="I3" s="124"/>
    </row>
    <row r="4" spans="1:9" s="75" customFormat="1" ht="15" customHeight="1" x14ac:dyDescent="0.25">
      <c r="F4" s="81"/>
      <c r="G4" s="82" t="s">
        <v>879</v>
      </c>
      <c r="H4" s="82"/>
      <c r="I4" s="82"/>
    </row>
    <row r="5" spans="1:9" s="75" customFormat="1" ht="15" customHeight="1" x14ac:dyDescent="0.25">
      <c r="F5" s="81"/>
      <c r="G5" s="123" t="s">
        <v>899</v>
      </c>
      <c r="H5" s="123"/>
      <c r="I5" s="123"/>
    </row>
    <row r="6" spans="1:9" s="75" customFormat="1" ht="15" customHeight="1" x14ac:dyDescent="0.25">
      <c r="F6" s="81"/>
      <c r="G6" s="123" t="s">
        <v>880</v>
      </c>
      <c r="H6" s="123"/>
      <c r="I6" s="123"/>
    </row>
    <row r="7" spans="1:9" s="75" customFormat="1" ht="15" customHeight="1" x14ac:dyDescent="0.25">
      <c r="F7" s="81"/>
      <c r="G7" s="124" t="s">
        <v>881</v>
      </c>
      <c r="H7" s="124"/>
      <c r="I7" s="124"/>
    </row>
    <row r="8" spans="1:9" s="75" customFormat="1" ht="15" customHeight="1" x14ac:dyDescent="0.25">
      <c r="F8" s="81"/>
      <c r="G8" s="119" t="s">
        <v>882</v>
      </c>
      <c r="H8" s="119"/>
      <c r="I8" s="119"/>
    </row>
    <row r="9" spans="1:9" s="75" customFormat="1" ht="15" customHeight="1" x14ac:dyDescent="0.25">
      <c r="F9" s="122" t="s">
        <v>898</v>
      </c>
      <c r="G9" s="122"/>
      <c r="H9" s="122"/>
      <c r="I9" s="83"/>
    </row>
    <row r="10" spans="1:9" s="75" customFormat="1" ht="15" customHeight="1" x14ac:dyDescent="0.25">
      <c r="F10" s="121"/>
      <c r="G10" s="121"/>
      <c r="H10" s="121"/>
    </row>
    <row r="11" spans="1:9" s="75" customFormat="1" x14ac:dyDescent="0.25">
      <c r="F11" s="121"/>
      <c r="G11" s="121"/>
      <c r="H11" s="121"/>
    </row>
    <row r="12" spans="1:9" s="6" customFormat="1" ht="102" customHeight="1" x14ac:dyDescent="0.25">
      <c r="A12" s="120" t="s">
        <v>876</v>
      </c>
      <c r="B12" s="120"/>
      <c r="C12" s="120"/>
      <c r="D12" s="120"/>
      <c r="E12" s="120"/>
      <c r="F12" s="120"/>
      <c r="G12" s="120"/>
      <c r="H12" s="120"/>
      <c r="I12" s="14"/>
    </row>
    <row r="13" spans="1:9" ht="15.75" customHeight="1" x14ac:dyDescent="0.25">
      <c r="E13" s="107"/>
      <c r="F13" s="125"/>
      <c r="G13" s="125"/>
      <c r="H13" s="125"/>
    </row>
    <row r="14" spans="1:9" ht="12" customHeight="1" x14ac:dyDescent="0.25">
      <c r="A14" s="108" t="s">
        <v>500</v>
      </c>
      <c r="B14" s="128" t="s">
        <v>501</v>
      </c>
      <c r="C14" s="128" t="s">
        <v>502</v>
      </c>
      <c r="D14" s="108" t="s">
        <v>503</v>
      </c>
      <c r="E14" s="108" t="s">
        <v>504</v>
      </c>
      <c r="F14" s="110" t="s">
        <v>505</v>
      </c>
      <c r="G14" s="111"/>
      <c r="H14" s="112"/>
    </row>
    <row r="15" spans="1:9" ht="33" customHeight="1" x14ac:dyDescent="0.25">
      <c r="A15" s="108"/>
      <c r="B15" s="128"/>
      <c r="C15" s="128"/>
      <c r="D15" s="108"/>
      <c r="E15" s="108"/>
      <c r="F15" s="129" t="s">
        <v>873</v>
      </c>
      <c r="G15" s="131" t="s">
        <v>874</v>
      </c>
      <c r="H15" s="132" t="s">
        <v>875</v>
      </c>
    </row>
    <row r="16" spans="1:9" ht="16.5" customHeight="1" x14ac:dyDescent="0.25">
      <c r="A16" s="30">
        <v>1</v>
      </c>
      <c r="B16" s="31">
        <v>2</v>
      </c>
      <c r="C16" s="31">
        <v>3</v>
      </c>
      <c r="D16" s="30">
        <v>4</v>
      </c>
      <c r="E16" s="30">
        <v>5</v>
      </c>
      <c r="F16" s="130"/>
      <c r="G16" s="130"/>
      <c r="H16" s="133"/>
    </row>
    <row r="17" spans="1:12" s="3" customFormat="1" ht="16.5" customHeight="1" x14ac:dyDescent="0.25">
      <c r="A17" s="32"/>
      <c r="B17" s="33"/>
      <c r="C17" s="33"/>
      <c r="D17" s="32"/>
      <c r="E17" s="34" t="s">
        <v>499</v>
      </c>
      <c r="F17" s="35">
        <f>F18+F26+F385+F538+F656</f>
        <v>1088314.0999999999</v>
      </c>
      <c r="G17" s="36">
        <f>G18+G26+G385+G538+G656</f>
        <v>463607.4</v>
      </c>
      <c r="H17" s="36">
        <f>G17/F17*100</f>
        <v>42.598676246131525</v>
      </c>
      <c r="I17" s="17"/>
      <c r="J17" s="18"/>
      <c r="K17" s="18"/>
    </row>
    <row r="18" spans="1:12" s="3" customFormat="1" ht="43.5" customHeight="1" x14ac:dyDescent="0.25">
      <c r="A18" s="37" t="s">
        <v>0</v>
      </c>
      <c r="B18" s="38"/>
      <c r="C18" s="38"/>
      <c r="D18" s="37"/>
      <c r="E18" s="39" t="s">
        <v>732</v>
      </c>
      <c r="F18" s="40">
        <f>F19</f>
        <v>14150.9</v>
      </c>
      <c r="G18" s="40">
        <f>G19</f>
        <v>6742.9000000000005</v>
      </c>
      <c r="H18" s="36">
        <f t="shared" ref="H18:H81" si="0">G18/F18*100</f>
        <v>47.649972793249908</v>
      </c>
      <c r="I18" s="15"/>
    </row>
    <row r="19" spans="1:12" outlineLevel="1" x14ac:dyDescent="0.25">
      <c r="A19" s="20" t="s">
        <v>0</v>
      </c>
      <c r="B19" s="19" t="s">
        <v>1</v>
      </c>
      <c r="C19" s="19"/>
      <c r="D19" s="20"/>
      <c r="E19" s="41" t="s">
        <v>228</v>
      </c>
      <c r="F19" s="42">
        <f>F20</f>
        <v>14150.9</v>
      </c>
      <c r="G19" s="42">
        <f t="shared" ref="G19:G21" si="1">G20</f>
        <v>6742.9000000000005</v>
      </c>
      <c r="H19" s="87">
        <f t="shared" si="0"/>
        <v>47.649972793249908</v>
      </c>
      <c r="J19" s="5"/>
    </row>
    <row r="20" spans="1:12" ht="38.25" outlineLevel="2" x14ac:dyDescent="0.25">
      <c r="A20" s="20" t="s">
        <v>0</v>
      </c>
      <c r="B20" s="19" t="s">
        <v>2</v>
      </c>
      <c r="C20" s="19"/>
      <c r="D20" s="20"/>
      <c r="E20" s="41" t="s">
        <v>237</v>
      </c>
      <c r="F20" s="42">
        <f>F21</f>
        <v>14150.9</v>
      </c>
      <c r="G20" s="42">
        <f t="shared" si="1"/>
        <v>6742.9000000000005</v>
      </c>
      <c r="H20" s="87">
        <f t="shared" si="0"/>
        <v>47.649972793249908</v>
      </c>
    </row>
    <row r="21" spans="1:12" outlineLevel="3" x14ac:dyDescent="0.25">
      <c r="A21" s="20" t="s">
        <v>0</v>
      </c>
      <c r="B21" s="19" t="s">
        <v>2</v>
      </c>
      <c r="C21" s="19" t="s">
        <v>3</v>
      </c>
      <c r="D21" s="20"/>
      <c r="E21" s="41" t="s">
        <v>238</v>
      </c>
      <c r="F21" s="42">
        <f>F22</f>
        <v>14150.9</v>
      </c>
      <c r="G21" s="42">
        <f t="shared" si="1"/>
        <v>6742.9000000000005</v>
      </c>
      <c r="H21" s="87">
        <f t="shared" si="0"/>
        <v>47.649972793249908</v>
      </c>
    </row>
    <row r="22" spans="1:12" ht="38.25" outlineLevel="4" x14ac:dyDescent="0.25">
      <c r="A22" s="20" t="s">
        <v>0</v>
      </c>
      <c r="B22" s="19" t="s">
        <v>2</v>
      </c>
      <c r="C22" s="19" t="s">
        <v>4</v>
      </c>
      <c r="D22" s="20"/>
      <c r="E22" s="41" t="s">
        <v>279</v>
      </c>
      <c r="F22" s="42">
        <f>F23</f>
        <v>14150.9</v>
      </c>
      <c r="G22" s="42">
        <f>G23</f>
        <v>6742.9000000000005</v>
      </c>
      <c r="H22" s="87">
        <f t="shared" si="0"/>
        <v>47.649972793249908</v>
      </c>
    </row>
    <row r="23" spans="1:12" ht="38.25" outlineLevel="6" x14ac:dyDescent="0.25">
      <c r="A23" s="20" t="s">
        <v>0</v>
      </c>
      <c r="B23" s="19" t="s">
        <v>2</v>
      </c>
      <c r="C23" s="19" t="s">
        <v>5</v>
      </c>
      <c r="D23" s="20"/>
      <c r="E23" s="41" t="s">
        <v>684</v>
      </c>
      <c r="F23" s="42">
        <f>F24+F25</f>
        <v>14150.9</v>
      </c>
      <c r="G23" s="42">
        <f>G24+G25</f>
        <v>6742.9000000000005</v>
      </c>
      <c r="H23" s="87">
        <f t="shared" si="0"/>
        <v>47.649972793249908</v>
      </c>
    </row>
    <row r="24" spans="1:12" ht="63.75" outlineLevel="7" x14ac:dyDescent="0.25">
      <c r="A24" s="20" t="s">
        <v>0</v>
      </c>
      <c r="B24" s="19" t="s">
        <v>2</v>
      </c>
      <c r="C24" s="19" t="s">
        <v>5</v>
      </c>
      <c r="D24" s="20" t="s">
        <v>6</v>
      </c>
      <c r="E24" s="41" t="s">
        <v>281</v>
      </c>
      <c r="F24" s="42">
        <f>12863.3+378</f>
        <v>13241.3</v>
      </c>
      <c r="G24" s="42">
        <v>6437.8</v>
      </c>
      <c r="H24" s="87">
        <f t="shared" si="0"/>
        <v>48.619093291444202</v>
      </c>
      <c r="J24" s="5"/>
      <c r="K24" s="5"/>
      <c r="L24" s="5"/>
    </row>
    <row r="25" spans="1:12" ht="25.5" outlineLevel="7" x14ac:dyDescent="0.25">
      <c r="A25" s="20" t="s">
        <v>0</v>
      </c>
      <c r="B25" s="19" t="s">
        <v>2</v>
      </c>
      <c r="C25" s="19" t="s">
        <v>5</v>
      </c>
      <c r="D25" s="20" t="s">
        <v>7</v>
      </c>
      <c r="E25" s="41" t="s">
        <v>282</v>
      </c>
      <c r="F25" s="42">
        <v>909.6</v>
      </c>
      <c r="G25" s="42">
        <v>305.10000000000002</v>
      </c>
      <c r="H25" s="87">
        <f t="shared" si="0"/>
        <v>33.542216358839049</v>
      </c>
    </row>
    <row r="26" spans="1:12" s="3" customFormat="1" ht="25.5" x14ac:dyDescent="0.25">
      <c r="A26" s="37" t="s">
        <v>10</v>
      </c>
      <c r="B26" s="38"/>
      <c r="C26" s="38"/>
      <c r="D26" s="37"/>
      <c r="E26" s="39" t="s">
        <v>733</v>
      </c>
      <c r="F26" s="40">
        <f>F27+F90+F146+F206+F340+F372+F329</f>
        <v>396097</v>
      </c>
      <c r="G26" s="40">
        <f>G27+G90+G146+G206+G340+G372+G329</f>
        <v>112731</v>
      </c>
      <c r="H26" s="36">
        <f t="shared" si="0"/>
        <v>28.460452868867982</v>
      </c>
      <c r="I26" s="15"/>
    </row>
    <row r="27" spans="1:12" outlineLevel="1" x14ac:dyDescent="0.25">
      <c r="A27" s="20" t="s">
        <v>10</v>
      </c>
      <c r="B27" s="19" t="s">
        <v>1</v>
      </c>
      <c r="C27" s="19"/>
      <c r="D27" s="20"/>
      <c r="E27" s="41" t="s">
        <v>228</v>
      </c>
      <c r="F27" s="42">
        <f>F28+F34+F47+F53+F58</f>
        <v>69862.8</v>
      </c>
      <c r="G27" s="42">
        <f>G28+G34+G47+G53+G58</f>
        <v>28630.799999999999</v>
      </c>
      <c r="H27" s="87">
        <f t="shared" si="0"/>
        <v>40.981466531544683</v>
      </c>
    </row>
    <row r="28" spans="1:12" ht="39.75" customHeight="1" outlineLevel="2" x14ac:dyDescent="0.25">
      <c r="A28" s="20" t="s">
        <v>10</v>
      </c>
      <c r="B28" s="19" t="s">
        <v>11</v>
      </c>
      <c r="C28" s="19"/>
      <c r="D28" s="20"/>
      <c r="E28" s="41" t="s">
        <v>239</v>
      </c>
      <c r="F28" s="42">
        <f t="shared" ref="F28:G32" si="2">F29</f>
        <v>2748.9</v>
      </c>
      <c r="G28" s="42">
        <f t="shared" si="2"/>
        <v>0</v>
      </c>
      <c r="H28" s="87">
        <f t="shared" si="0"/>
        <v>0</v>
      </c>
    </row>
    <row r="29" spans="1:12" ht="52.5" customHeight="1" outlineLevel="3" x14ac:dyDescent="0.25">
      <c r="A29" s="20" t="s">
        <v>10</v>
      </c>
      <c r="B29" s="19" t="s">
        <v>11</v>
      </c>
      <c r="C29" s="19" t="s">
        <v>12</v>
      </c>
      <c r="D29" s="20"/>
      <c r="E29" s="41" t="s">
        <v>726</v>
      </c>
      <c r="F29" s="42">
        <f t="shared" si="2"/>
        <v>2748.9</v>
      </c>
      <c r="G29" s="42">
        <f t="shared" si="2"/>
        <v>0</v>
      </c>
      <c r="H29" s="87">
        <f t="shared" si="0"/>
        <v>0</v>
      </c>
    </row>
    <row r="30" spans="1:12" ht="38.25" outlineLevel="4" x14ac:dyDescent="0.25">
      <c r="A30" s="20" t="s">
        <v>10</v>
      </c>
      <c r="B30" s="19" t="s">
        <v>11</v>
      </c>
      <c r="C30" s="19" t="s">
        <v>13</v>
      </c>
      <c r="D30" s="20"/>
      <c r="E30" s="41" t="s">
        <v>680</v>
      </c>
      <c r="F30" s="42">
        <f t="shared" si="2"/>
        <v>2748.9</v>
      </c>
      <c r="G30" s="42">
        <f t="shared" si="2"/>
        <v>0</v>
      </c>
      <c r="H30" s="87">
        <f t="shared" si="0"/>
        <v>0</v>
      </c>
    </row>
    <row r="31" spans="1:12" ht="25.5" outlineLevel="5" x14ac:dyDescent="0.25">
      <c r="A31" s="20" t="s">
        <v>10</v>
      </c>
      <c r="B31" s="19" t="s">
        <v>11</v>
      </c>
      <c r="C31" s="19" t="s">
        <v>14</v>
      </c>
      <c r="D31" s="20"/>
      <c r="E31" s="41" t="s">
        <v>288</v>
      </c>
      <c r="F31" s="42">
        <f t="shared" si="2"/>
        <v>2748.9</v>
      </c>
      <c r="G31" s="42">
        <f t="shared" si="2"/>
        <v>0</v>
      </c>
      <c r="H31" s="87">
        <f t="shared" si="0"/>
        <v>0</v>
      </c>
    </row>
    <row r="32" spans="1:12" ht="25.5" outlineLevel="6" x14ac:dyDescent="0.25">
      <c r="A32" s="20" t="s">
        <v>10</v>
      </c>
      <c r="B32" s="19" t="s">
        <v>11</v>
      </c>
      <c r="C32" s="19" t="s">
        <v>15</v>
      </c>
      <c r="D32" s="20"/>
      <c r="E32" s="41" t="s">
        <v>681</v>
      </c>
      <c r="F32" s="42">
        <f t="shared" si="2"/>
        <v>2748.9</v>
      </c>
      <c r="G32" s="42">
        <f t="shared" si="2"/>
        <v>0</v>
      </c>
      <c r="H32" s="87">
        <f t="shared" si="0"/>
        <v>0</v>
      </c>
    </row>
    <row r="33" spans="1:8" ht="63.75" outlineLevel="7" x14ac:dyDescent="0.25">
      <c r="A33" s="20" t="s">
        <v>10</v>
      </c>
      <c r="B33" s="19" t="s">
        <v>11</v>
      </c>
      <c r="C33" s="19" t="s">
        <v>15</v>
      </c>
      <c r="D33" s="20" t="s">
        <v>6</v>
      </c>
      <c r="E33" s="41" t="s">
        <v>281</v>
      </c>
      <c r="F33" s="42">
        <v>2748.9</v>
      </c>
      <c r="G33" s="42">
        <v>0</v>
      </c>
      <c r="H33" s="87">
        <f t="shared" si="0"/>
        <v>0</v>
      </c>
    </row>
    <row r="34" spans="1:8" ht="38.25" outlineLevel="2" x14ac:dyDescent="0.25">
      <c r="A34" s="20" t="s">
        <v>10</v>
      </c>
      <c r="B34" s="19" t="s">
        <v>16</v>
      </c>
      <c r="C34" s="19"/>
      <c r="D34" s="20"/>
      <c r="E34" s="41" t="s">
        <v>641</v>
      </c>
      <c r="F34" s="42">
        <f>F35</f>
        <v>51493.4</v>
      </c>
      <c r="G34" s="42">
        <f>G35</f>
        <v>22581.5</v>
      </c>
      <c r="H34" s="87">
        <f t="shared" si="0"/>
        <v>43.85319283636349</v>
      </c>
    </row>
    <row r="35" spans="1:8" ht="54" customHeight="1" outlineLevel="3" x14ac:dyDescent="0.25">
      <c r="A35" s="20" t="s">
        <v>10</v>
      </c>
      <c r="B35" s="19" t="s">
        <v>16</v>
      </c>
      <c r="C35" s="19" t="s">
        <v>12</v>
      </c>
      <c r="D35" s="20"/>
      <c r="E35" s="41" t="s">
        <v>726</v>
      </c>
      <c r="F35" s="42">
        <f>F36+F41</f>
        <v>51493.4</v>
      </c>
      <c r="G35" s="42">
        <f>G36+G41</f>
        <v>22581.5</v>
      </c>
      <c r="H35" s="87">
        <f t="shared" si="0"/>
        <v>43.85319283636349</v>
      </c>
    </row>
    <row r="36" spans="1:8" ht="51" outlineLevel="4" x14ac:dyDescent="0.25">
      <c r="A36" s="20" t="s">
        <v>10</v>
      </c>
      <c r="B36" s="19" t="s">
        <v>16</v>
      </c>
      <c r="C36" s="19" t="s">
        <v>17</v>
      </c>
      <c r="D36" s="20"/>
      <c r="E36" s="41" t="s">
        <v>682</v>
      </c>
      <c r="F36" s="42">
        <f t="shared" ref="F36:G37" si="3">F37</f>
        <v>636.4</v>
      </c>
      <c r="G36" s="42">
        <f t="shared" si="3"/>
        <v>312.3</v>
      </c>
      <c r="H36" s="87">
        <f t="shared" si="0"/>
        <v>49.072910119421756</v>
      </c>
    </row>
    <row r="37" spans="1:8" ht="63.75" outlineLevel="5" x14ac:dyDescent="0.25">
      <c r="A37" s="20" t="s">
        <v>10</v>
      </c>
      <c r="B37" s="19" t="s">
        <v>16</v>
      </c>
      <c r="C37" s="19" t="s">
        <v>18</v>
      </c>
      <c r="D37" s="20"/>
      <c r="E37" s="41" t="s">
        <v>683</v>
      </c>
      <c r="F37" s="42">
        <f t="shared" si="3"/>
        <v>636.4</v>
      </c>
      <c r="G37" s="42">
        <f t="shared" si="3"/>
        <v>312.3</v>
      </c>
      <c r="H37" s="87">
        <f t="shared" si="0"/>
        <v>49.072910119421756</v>
      </c>
    </row>
    <row r="38" spans="1:8" ht="51" outlineLevel="6" x14ac:dyDescent="0.25">
      <c r="A38" s="43" t="s">
        <v>10</v>
      </c>
      <c r="B38" s="44" t="s">
        <v>16</v>
      </c>
      <c r="C38" s="44" t="s">
        <v>19</v>
      </c>
      <c r="D38" s="43"/>
      <c r="E38" s="25" t="s">
        <v>748</v>
      </c>
      <c r="F38" s="45">
        <f>F39+F40</f>
        <v>636.4</v>
      </c>
      <c r="G38" s="45">
        <f>G39+G40</f>
        <v>312.3</v>
      </c>
      <c r="H38" s="87">
        <f t="shared" si="0"/>
        <v>49.072910119421756</v>
      </c>
    </row>
    <row r="39" spans="1:8" ht="63.75" outlineLevel="7" x14ac:dyDescent="0.25">
      <c r="A39" s="43" t="s">
        <v>10</v>
      </c>
      <c r="B39" s="44" t="s">
        <v>16</v>
      </c>
      <c r="C39" s="44" t="s">
        <v>19</v>
      </c>
      <c r="D39" s="43" t="s">
        <v>6</v>
      </c>
      <c r="E39" s="25" t="s">
        <v>281</v>
      </c>
      <c r="F39" s="45">
        <v>397.9</v>
      </c>
      <c r="G39" s="45">
        <v>248.3</v>
      </c>
      <c r="H39" s="87">
        <f t="shared" si="0"/>
        <v>62.402613722040726</v>
      </c>
    </row>
    <row r="40" spans="1:8" ht="25.5" outlineLevel="7" x14ac:dyDescent="0.25">
      <c r="A40" s="43" t="s">
        <v>10</v>
      </c>
      <c r="B40" s="44" t="s">
        <v>16</v>
      </c>
      <c r="C40" s="44" t="s">
        <v>19</v>
      </c>
      <c r="D40" s="43" t="s">
        <v>7</v>
      </c>
      <c r="E40" s="25" t="s">
        <v>282</v>
      </c>
      <c r="F40" s="45">
        <f>49.2+189.3</f>
        <v>238.5</v>
      </c>
      <c r="G40" s="45">
        <v>64</v>
      </c>
      <c r="H40" s="87">
        <f t="shared" si="0"/>
        <v>26.834381551362686</v>
      </c>
    </row>
    <row r="41" spans="1:8" ht="38.25" outlineLevel="4" x14ac:dyDescent="0.25">
      <c r="A41" s="20" t="s">
        <v>10</v>
      </c>
      <c r="B41" s="19" t="s">
        <v>16</v>
      </c>
      <c r="C41" s="19" t="s">
        <v>13</v>
      </c>
      <c r="D41" s="20"/>
      <c r="E41" s="41" t="s">
        <v>680</v>
      </c>
      <c r="F41" s="42">
        <f t="shared" ref="F41:G42" si="4">F42</f>
        <v>50857</v>
      </c>
      <c r="G41" s="42">
        <f t="shared" si="4"/>
        <v>22269.200000000001</v>
      </c>
      <c r="H41" s="87">
        <f t="shared" si="0"/>
        <v>43.787875808639917</v>
      </c>
    </row>
    <row r="42" spans="1:8" ht="25.5" outlineLevel="5" x14ac:dyDescent="0.25">
      <c r="A42" s="20" t="s">
        <v>10</v>
      </c>
      <c r="B42" s="19" t="s">
        <v>16</v>
      </c>
      <c r="C42" s="19" t="s">
        <v>14</v>
      </c>
      <c r="D42" s="20"/>
      <c r="E42" s="41" t="s">
        <v>288</v>
      </c>
      <c r="F42" s="42">
        <f t="shared" si="4"/>
        <v>50857</v>
      </c>
      <c r="G42" s="42">
        <f t="shared" si="4"/>
        <v>22269.200000000001</v>
      </c>
      <c r="H42" s="87">
        <f t="shared" si="0"/>
        <v>43.787875808639917</v>
      </c>
    </row>
    <row r="43" spans="1:8" ht="51" outlineLevel="6" x14ac:dyDescent="0.25">
      <c r="A43" s="20" t="s">
        <v>10</v>
      </c>
      <c r="B43" s="19" t="s">
        <v>16</v>
      </c>
      <c r="C43" s="19" t="s">
        <v>21</v>
      </c>
      <c r="D43" s="20"/>
      <c r="E43" s="41" t="s">
        <v>804</v>
      </c>
      <c r="F43" s="42">
        <f>F44+F45+F46</f>
        <v>50857</v>
      </c>
      <c r="G43" s="42">
        <f t="shared" ref="G43" si="5">G44+G45+G46</f>
        <v>22269.200000000001</v>
      </c>
      <c r="H43" s="87">
        <f t="shared" si="0"/>
        <v>43.787875808639917</v>
      </c>
    </row>
    <row r="44" spans="1:8" ht="63.75" outlineLevel="7" x14ac:dyDescent="0.25">
      <c r="A44" s="20" t="s">
        <v>10</v>
      </c>
      <c r="B44" s="19" t="s">
        <v>16</v>
      </c>
      <c r="C44" s="19" t="s">
        <v>21</v>
      </c>
      <c r="D44" s="20" t="s">
        <v>6</v>
      </c>
      <c r="E44" s="41" t="s">
        <v>281</v>
      </c>
      <c r="F44" s="42">
        <f>43301.7+786.5+589-734-0.1</f>
        <v>43943.1</v>
      </c>
      <c r="G44" s="42">
        <v>18833.3</v>
      </c>
      <c r="H44" s="87">
        <f t="shared" si="0"/>
        <v>42.85837822092661</v>
      </c>
    </row>
    <row r="45" spans="1:8" ht="24.75" customHeight="1" outlineLevel="7" x14ac:dyDescent="0.25">
      <c r="A45" s="20" t="s">
        <v>10</v>
      </c>
      <c r="B45" s="19" t="s">
        <v>16</v>
      </c>
      <c r="C45" s="19" t="s">
        <v>21</v>
      </c>
      <c r="D45" s="20" t="s">
        <v>7</v>
      </c>
      <c r="E45" s="41" t="s">
        <v>282</v>
      </c>
      <c r="F45" s="42">
        <f>6913.9-1</f>
        <v>6912.9</v>
      </c>
      <c r="G45" s="42">
        <v>3334.9</v>
      </c>
      <c r="H45" s="87">
        <f t="shared" si="0"/>
        <v>48.241693066585661</v>
      </c>
    </row>
    <row r="46" spans="1:8" ht="24.75" customHeight="1" outlineLevel="7" x14ac:dyDescent="0.25">
      <c r="A46" s="20" t="s">
        <v>10</v>
      </c>
      <c r="B46" s="19" t="s">
        <v>16</v>
      </c>
      <c r="C46" s="19" t="s">
        <v>21</v>
      </c>
      <c r="D46" s="20">
        <v>800</v>
      </c>
      <c r="E46" s="41" t="s">
        <v>283</v>
      </c>
      <c r="F46" s="42">
        <v>1</v>
      </c>
      <c r="G46" s="42">
        <v>101</v>
      </c>
      <c r="H46" s="87" t="s">
        <v>890</v>
      </c>
    </row>
    <row r="47" spans="1:8" outlineLevel="2" x14ac:dyDescent="0.25">
      <c r="A47" s="20" t="s">
        <v>10</v>
      </c>
      <c r="B47" s="19" t="s">
        <v>22</v>
      </c>
      <c r="C47" s="19"/>
      <c r="D47" s="20"/>
      <c r="E47" s="41" t="s">
        <v>241</v>
      </c>
      <c r="F47" s="42">
        <f t="shared" ref="F47:G51" si="6">F48</f>
        <v>13.9</v>
      </c>
      <c r="G47" s="42">
        <f t="shared" si="6"/>
        <v>0</v>
      </c>
      <c r="H47" s="87">
        <f t="shared" si="0"/>
        <v>0</v>
      </c>
    </row>
    <row r="48" spans="1:8" ht="51" customHeight="1" outlineLevel="3" x14ac:dyDescent="0.25">
      <c r="A48" s="20" t="s">
        <v>10</v>
      </c>
      <c r="B48" s="19" t="s">
        <v>22</v>
      </c>
      <c r="C48" s="19" t="s">
        <v>12</v>
      </c>
      <c r="D48" s="20"/>
      <c r="E48" s="41" t="s">
        <v>726</v>
      </c>
      <c r="F48" s="42">
        <f t="shared" si="6"/>
        <v>13.9</v>
      </c>
      <c r="G48" s="42">
        <f t="shared" si="6"/>
        <v>0</v>
      </c>
      <c r="H48" s="87">
        <f t="shared" si="0"/>
        <v>0</v>
      </c>
    </row>
    <row r="49" spans="1:8" ht="51" outlineLevel="4" x14ac:dyDescent="0.25">
      <c r="A49" s="20" t="s">
        <v>10</v>
      </c>
      <c r="B49" s="19" t="s">
        <v>22</v>
      </c>
      <c r="C49" s="19" t="s">
        <v>17</v>
      </c>
      <c r="D49" s="20"/>
      <c r="E49" s="41" t="s">
        <v>682</v>
      </c>
      <c r="F49" s="42">
        <f t="shared" si="6"/>
        <v>13.9</v>
      </c>
      <c r="G49" s="42">
        <f t="shared" si="6"/>
        <v>0</v>
      </c>
      <c r="H49" s="87">
        <f t="shared" si="0"/>
        <v>0</v>
      </c>
    </row>
    <row r="50" spans="1:8" ht="63.75" outlineLevel="5" x14ac:dyDescent="0.25">
      <c r="A50" s="20" t="s">
        <v>10</v>
      </c>
      <c r="B50" s="19" t="s">
        <v>22</v>
      </c>
      <c r="C50" s="19" t="s">
        <v>18</v>
      </c>
      <c r="D50" s="20"/>
      <c r="E50" s="41" t="s">
        <v>683</v>
      </c>
      <c r="F50" s="42">
        <f t="shared" si="6"/>
        <v>13.9</v>
      </c>
      <c r="G50" s="42">
        <f t="shared" si="6"/>
        <v>0</v>
      </c>
      <c r="H50" s="87">
        <f t="shared" si="0"/>
        <v>0</v>
      </c>
    </row>
    <row r="51" spans="1:8" ht="51" outlineLevel="6" x14ac:dyDescent="0.25">
      <c r="A51" s="20" t="s">
        <v>10</v>
      </c>
      <c r="B51" s="19" t="s">
        <v>22</v>
      </c>
      <c r="C51" s="19" t="s">
        <v>23</v>
      </c>
      <c r="D51" s="20"/>
      <c r="E51" s="41" t="s">
        <v>658</v>
      </c>
      <c r="F51" s="42">
        <f t="shared" si="6"/>
        <v>13.9</v>
      </c>
      <c r="G51" s="42">
        <f t="shared" si="6"/>
        <v>0</v>
      </c>
      <c r="H51" s="87">
        <f t="shared" si="0"/>
        <v>0</v>
      </c>
    </row>
    <row r="52" spans="1:8" ht="25.5" outlineLevel="7" x14ac:dyDescent="0.25">
      <c r="A52" s="20" t="s">
        <v>10</v>
      </c>
      <c r="B52" s="19" t="s">
        <v>22</v>
      </c>
      <c r="C52" s="19" t="s">
        <v>23</v>
      </c>
      <c r="D52" s="20" t="s">
        <v>7</v>
      </c>
      <c r="E52" s="41" t="s">
        <v>282</v>
      </c>
      <c r="F52" s="42">
        <v>13.9</v>
      </c>
      <c r="G52" s="42">
        <v>0</v>
      </c>
      <c r="H52" s="87">
        <f t="shared" si="0"/>
        <v>0</v>
      </c>
    </row>
    <row r="53" spans="1:8" outlineLevel="2" x14ac:dyDescent="0.25">
      <c r="A53" s="20" t="s">
        <v>10</v>
      </c>
      <c r="B53" s="19" t="s">
        <v>24</v>
      </c>
      <c r="C53" s="19"/>
      <c r="D53" s="20"/>
      <c r="E53" s="41" t="s">
        <v>242</v>
      </c>
      <c r="F53" s="42">
        <f t="shared" ref="F53:G56" si="7">F54</f>
        <v>1000</v>
      </c>
      <c r="G53" s="42">
        <f t="shared" si="7"/>
        <v>0</v>
      </c>
      <c r="H53" s="87">
        <f t="shared" si="0"/>
        <v>0</v>
      </c>
    </row>
    <row r="54" spans="1:8" outlineLevel="3" x14ac:dyDescent="0.25">
      <c r="A54" s="20" t="s">
        <v>10</v>
      </c>
      <c r="B54" s="19" t="s">
        <v>24</v>
      </c>
      <c r="C54" s="19" t="s">
        <v>3</v>
      </c>
      <c r="D54" s="20"/>
      <c r="E54" s="41" t="s">
        <v>238</v>
      </c>
      <c r="F54" s="42">
        <f t="shared" si="7"/>
        <v>1000</v>
      </c>
      <c r="G54" s="42">
        <f t="shared" si="7"/>
        <v>0</v>
      </c>
      <c r="H54" s="87">
        <f t="shared" si="0"/>
        <v>0</v>
      </c>
    </row>
    <row r="55" spans="1:8" outlineLevel="4" x14ac:dyDescent="0.25">
      <c r="A55" s="20" t="s">
        <v>10</v>
      </c>
      <c r="B55" s="19" t="s">
        <v>24</v>
      </c>
      <c r="C55" s="19" t="s">
        <v>25</v>
      </c>
      <c r="D55" s="20"/>
      <c r="E55" s="41" t="s">
        <v>242</v>
      </c>
      <c r="F55" s="42">
        <f t="shared" si="7"/>
        <v>1000</v>
      </c>
      <c r="G55" s="42">
        <f t="shared" si="7"/>
        <v>0</v>
      </c>
      <c r="H55" s="87">
        <f t="shared" si="0"/>
        <v>0</v>
      </c>
    </row>
    <row r="56" spans="1:8" ht="25.5" outlineLevel="6" x14ac:dyDescent="0.25">
      <c r="A56" s="20" t="s">
        <v>10</v>
      </c>
      <c r="B56" s="19" t="s">
        <v>24</v>
      </c>
      <c r="C56" s="19" t="s">
        <v>26</v>
      </c>
      <c r="D56" s="20"/>
      <c r="E56" s="41" t="s">
        <v>686</v>
      </c>
      <c r="F56" s="42">
        <f t="shared" si="7"/>
        <v>1000</v>
      </c>
      <c r="G56" s="42">
        <f t="shared" si="7"/>
        <v>0</v>
      </c>
      <c r="H56" s="87">
        <f t="shared" si="0"/>
        <v>0</v>
      </c>
    </row>
    <row r="57" spans="1:8" outlineLevel="7" x14ac:dyDescent="0.25">
      <c r="A57" s="20" t="s">
        <v>10</v>
      </c>
      <c r="B57" s="19" t="s">
        <v>24</v>
      </c>
      <c r="C57" s="19" t="s">
        <v>26</v>
      </c>
      <c r="D57" s="20" t="s">
        <v>8</v>
      </c>
      <c r="E57" s="41" t="s">
        <v>283</v>
      </c>
      <c r="F57" s="42">
        <v>1000</v>
      </c>
      <c r="G57" s="42">
        <v>0</v>
      </c>
      <c r="H57" s="87">
        <f t="shared" si="0"/>
        <v>0</v>
      </c>
    </row>
    <row r="58" spans="1:8" outlineLevel="2" x14ac:dyDescent="0.25">
      <c r="A58" s="20" t="s">
        <v>10</v>
      </c>
      <c r="B58" s="19" t="s">
        <v>27</v>
      </c>
      <c r="C58" s="19"/>
      <c r="D58" s="20"/>
      <c r="E58" s="41" t="s">
        <v>243</v>
      </c>
      <c r="F58" s="42">
        <f>F59+F69</f>
        <v>14606.600000000002</v>
      </c>
      <c r="G58" s="42">
        <f>G59+G69</f>
        <v>6049.3</v>
      </c>
      <c r="H58" s="87">
        <f t="shared" si="0"/>
        <v>41.414839866909475</v>
      </c>
    </row>
    <row r="59" spans="1:8" ht="38.25" outlineLevel="3" x14ac:dyDescent="0.25">
      <c r="A59" s="20" t="s">
        <v>10</v>
      </c>
      <c r="B59" s="19" t="s">
        <v>27</v>
      </c>
      <c r="C59" s="19" t="s">
        <v>28</v>
      </c>
      <c r="D59" s="20"/>
      <c r="E59" s="41" t="s">
        <v>671</v>
      </c>
      <c r="F59" s="42">
        <f t="shared" ref="F59:G60" si="8">F60</f>
        <v>6018.7</v>
      </c>
      <c r="G59" s="42">
        <f t="shared" si="8"/>
        <v>1815.3</v>
      </c>
      <c r="H59" s="87">
        <f t="shared" si="0"/>
        <v>30.160998222207454</v>
      </c>
    </row>
    <row r="60" spans="1:8" ht="25.5" outlineLevel="4" x14ac:dyDescent="0.25">
      <c r="A60" s="20" t="s">
        <v>10</v>
      </c>
      <c r="B60" s="19" t="s">
        <v>27</v>
      </c>
      <c r="C60" s="19" t="s">
        <v>29</v>
      </c>
      <c r="D60" s="20"/>
      <c r="E60" s="41" t="s">
        <v>688</v>
      </c>
      <c r="F60" s="42">
        <f>F61</f>
        <v>6018.7</v>
      </c>
      <c r="G60" s="42">
        <f t="shared" si="8"/>
        <v>1815.3</v>
      </c>
      <c r="H60" s="87">
        <f t="shared" si="0"/>
        <v>30.160998222207454</v>
      </c>
    </row>
    <row r="61" spans="1:8" ht="51" outlineLevel="5" x14ac:dyDescent="0.25">
      <c r="A61" s="20" t="s">
        <v>10</v>
      </c>
      <c r="B61" s="19" t="s">
        <v>27</v>
      </c>
      <c r="C61" s="19" t="s">
        <v>30</v>
      </c>
      <c r="D61" s="20"/>
      <c r="E61" s="41" t="s">
        <v>740</v>
      </c>
      <c r="F61" s="42">
        <f>F62+F64+F66</f>
        <v>6018.7</v>
      </c>
      <c r="G61" s="42">
        <f>G62+G64+G66</f>
        <v>1815.3</v>
      </c>
      <c r="H61" s="87">
        <f t="shared" si="0"/>
        <v>30.160998222207454</v>
      </c>
    </row>
    <row r="62" spans="1:8" ht="38.25" outlineLevel="6" x14ac:dyDescent="0.25">
      <c r="A62" s="20" t="s">
        <v>10</v>
      </c>
      <c r="B62" s="19" t="s">
        <v>27</v>
      </c>
      <c r="C62" s="19" t="s">
        <v>31</v>
      </c>
      <c r="D62" s="20"/>
      <c r="E62" s="41" t="s">
        <v>300</v>
      </c>
      <c r="F62" s="42">
        <f>F63</f>
        <v>150</v>
      </c>
      <c r="G62" s="42">
        <f>G63</f>
        <v>0</v>
      </c>
      <c r="H62" s="87">
        <f t="shared" si="0"/>
        <v>0</v>
      </c>
    </row>
    <row r="63" spans="1:8" ht="25.5" outlineLevel="7" x14ac:dyDescent="0.25">
      <c r="A63" s="20" t="s">
        <v>10</v>
      </c>
      <c r="B63" s="19" t="s">
        <v>27</v>
      </c>
      <c r="C63" s="19" t="s">
        <v>31</v>
      </c>
      <c r="D63" s="20" t="s">
        <v>7</v>
      </c>
      <c r="E63" s="41" t="s">
        <v>282</v>
      </c>
      <c r="F63" s="42">
        <v>150</v>
      </c>
      <c r="G63" s="42">
        <v>0</v>
      </c>
      <c r="H63" s="87">
        <f t="shared" si="0"/>
        <v>0</v>
      </c>
    </row>
    <row r="64" spans="1:8" ht="63.75" outlineLevel="6" x14ac:dyDescent="0.25">
      <c r="A64" s="20" t="s">
        <v>10</v>
      </c>
      <c r="B64" s="19" t="s">
        <v>27</v>
      </c>
      <c r="C64" s="19" t="s">
        <v>32</v>
      </c>
      <c r="D64" s="20"/>
      <c r="E64" s="41" t="s">
        <v>741</v>
      </c>
      <c r="F64" s="42">
        <f>F65</f>
        <v>1000</v>
      </c>
      <c r="G64" s="42">
        <f>G65</f>
        <v>0</v>
      </c>
      <c r="H64" s="87">
        <f t="shared" si="0"/>
        <v>0</v>
      </c>
    </row>
    <row r="65" spans="1:8" ht="25.5" outlineLevel="7" x14ac:dyDescent="0.25">
      <c r="A65" s="20" t="s">
        <v>10</v>
      </c>
      <c r="B65" s="19" t="s">
        <v>27</v>
      </c>
      <c r="C65" s="19" t="s">
        <v>32</v>
      </c>
      <c r="D65" s="20" t="s">
        <v>7</v>
      </c>
      <c r="E65" s="41" t="s">
        <v>282</v>
      </c>
      <c r="F65" s="42">
        <v>1000</v>
      </c>
      <c r="G65" s="42">
        <v>0</v>
      </c>
      <c r="H65" s="87">
        <f t="shared" si="0"/>
        <v>0</v>
      </c>
    </row>
    <row r="66" spans="1:8" ht="25.5" outlineLevel="6" x14ac:dyDescent="0.25">
      <c r="A66" s="20" t="s">
        <v>10</v>
      </c>
      <c r="B66" s="19" t="s">
        <v>27</v>
      </c>
      <c r="C66" s="19" t="s">
        <v>33</v>
      </c>
      <c r="D66" s="20"/>
      <c r="E66" s="41" t="s">
        <v>689</v>
      </c>
      <c r="F66" s="42">
        <f>F67+F68</f>
        <v>4868.7</v>
      </c>
      <c r="G66" s="42">
        <f>G67+G68</f>
        <v>1815.3</v>
      </c>
      <c r="H66" s="87">
        <f t="shared" si="0"/>
        <v>37.285106907388013</v>
      </c>
    </row>
    <row r="67" spans="1:8" ht="25.5" outlineLevel="7" x14ac:dyDescent="0.25">
      <c r="A67" s="20" t="s">
        <v>10</v>
      </c>
      <c r="B67" s="19" t="s">
        <v>27</v>
      </c>
      <c r="C67" s="19" t="s">
        <v>33</v>
      </c>
      <c r="D67" s="20" t="s">
        <v>7</v>
      </c>
      <c r="E67" s="41" t="s">
        <v>282</v>
      </c>
      <c r="F67" s="42">
        <v>4868.7</v>
      </c>
      <c r="G67" s="42">
        <v>1765.3</v>
      </c>
      <c r="H67" s="87">
        <f t="shared" si="0"/>
        <v>36.258138722862363</v>
      </c>
    </row>
    <row r="68" spans="1:8" outlineLevel="7" x14ac:dyDescent="0.25">
      <c r="A68" s="20" t="s">
        <v>10</v>
      </c>
      <c r="B68" s="19" t="s">
        <v>27</v>
      </c>
      <c r="C68" s="19" t="s">
        <v>33</v>
      </c>
      <c r="D68" s="20">
        <v>800</v>
      </c>
      <c r="E68" s="41" t="s">
        <v>283</v>
      </c>
      <c r="F68" s="42">
        <v>0</v>
      </c>
      <c r="G68" s="42">
        <v>50</v>
      </c>
      <c r="H68" s="87" t="s">
        <v>891</v>
      </c>
    </row>
    <row r="69" spans="1:8" ht="54" customHeight="1" outlineLevel="3" x14ac:dyDescent="0.25">
      <c r="A69" s="20" t="s">
        <v>10</v>
      </c>
      <c r="B69" s="19" t="s">
        <v>27</v>
      </c>
      <c r="C69" s="19" t="s">
        <v>12</v>
      </c>
      <c r="D69" s="20"/>
      <c r="E69" s="41" t="s">
        <v>726</v>
      </c>
      <c r="F69" s="42">
        <f>F70+F77+F84</f>
        <v>8587.9000000000015</v>
      </c>
      <c r="G69" s="42">
        <f>G70+G77+G84</f>
        <v>4234</v>
      </c>
      <c r="H69" s="87">
        <f t="shared" si="0"/>
        <v>49.301924801173733</v>
      </c>
    </row>
    <row r="70" spans="1:8" ht="51" outlineLevel="4" x14ac:dyDescent="0.25">
      <c r="A70" s="20" t="s">
        <v>10</v>
      </c>
      <c r="B70" s="19" t="s">
        <v>27</v>
      </c>
      <c r="C70" s="19" t="s">
        <v>17</v>
      </c>
      <c r="D70" s="20"/>
      <c r="E70" s="41" t="s">
        <v>682</v>
      </c>
      <c r="F70" s="42">
        <f>F71</f>
        <v>632.5</v>
      </c>
      <c r="G70" s="42">
        <f>G71</f>
        <v>366.8</v>
      </c>
      <c r="H70" s="87">
        <f t="shared" si="0"/>
        <v>57.992094861660078</v>
      </c>
    </row>
    <row r="71" spans="1:8" ht="63.75" outlineLevel="5" x14ac:dyDescent="0.25">
      <c r="A71" s="20" t="s">
        <v>10</v>
      </c>
      <c r="B71" s="19" t="s">
        <v>27</v>
      </c>
      <c r="C71" s="19" t="s">
        <v>18</v>
      </c>
      <c r="D71" s="20"/>
      <c r="E71" s="41" t="s">
        <v>683</v>
      </c>
      <c r="F71" s="42">
        <f>F72+F75</f>
        <v>632.5</v>
      </c>
      <c r="G71" s="42">
        <f>G72+G75</f>
        <v>366.8</v>
      </c>
      <c r="H71" s="87">
        <f t="shared" si="0"/>
        <v>57.992094861660078</v>
      </c>
    </row>
    <row r="72" spans="1:8" ht="38.25" outlineLevel="6" x14ac:dyDescent="0.25">
      <c r="A72" s="20" t="s">
        <v>10</v>
      </c>
      <c r="B72" s="19" t="s">
        <v>27</v>
      </c>
      <c r="C72" s="19" t="s">
        <v>36</v>
      </c>
      <c r="D72" s="20"/>
      <c r="E72" s="41" t="s">
        <v>727</v>
      </c>
      <c r="F72" s="42">
        <f>F73+F74</f>
        <v>309.5</v>
      </c>
      <c r="G72" s="42">
        <f>G73+G74</f>
        <v>43.8</v>
      </c>
      <c r="H72" s="87">
        <f t="shared" si="0"/>
        <v>14.151857835218093</v>
      </c>
    </row>
    <row r="73" spans="1:8" ht="63.75" outlineLevel="7" x14ac:dyDescent="0.25">
      <c r="A73" s="20" t="s">
        <v>10</v>
      </c>
      <c r="B73" s="19" t="s">
        <v>27</v>
      </c>
      <c r="C73" s="19" t="s">
        <v>36</v>
      </c>
      <c r="D73" s="20" t="s">
        <v>6</v>
      </c>
      <c r="E73" s="41" t="s">
        <v>281</v>
      </c>
      <c r="F73" s="42">
        <v>156.6</v>
      </c>
      <c r="G73" s="42">
        <v>33.9</v>
      </c>
      <c r="H73" s="87">
        <f t="shared" si="0"/>
        <v>21.64750957854406</v>
      </c>
    </row>
    <row r="74" spans="1:8" ht="25.5" outlineLevel="7" x14ac:dyDescent="0.25">
      <c r="A74" s="20" t="s">
        <v>10</v>
      </c>
      <c r="B74" s="19" t="s">
        <v>27</v>
      </c>
      <c r="C74" s="19" t="s">
        <v>36</v>
      </c>
      <c r="D74" s="20" t="s">
        <v>7</v>
      </c>
      <c r="E74" s="41" t="s">
        <v>282</v>
      </c>
      <c r="F74" s="42">
        <f>36.8+116.1</f>
        <v>152.89999999999998</v>
      </c>
      <c r="G74" s="42">
        <v>9.9</v>
      </c>
      <c r="H74" s="87">
        <f t="shared" si="0"/>
        <v>6.4748201438848936</v>
      </c>
    </row>
    <row r="75" spans="1:8" ht="63.75" outlineLevel="6" x14ac:dyDescent="0.25">
      <c r="A75" s="20" t="s">
        <v>10</v>
      </c>
      <c r="B75" s="19" t="s">
        <v>27</v>
      </c>
      <c r="C75" s="19" t="s">
        <v>37</v>
      </c>
      <c r="D75" s="20"/>
      <c r="E75" s="41" t="s">
        <v>786</v>
      </c>
      <c r="F75" s="42">
        <f>F76</f>
        <v>323</v>
      </c>
      <c r="G75" s="42">
        <f>G76</f>
        <v>323</v>
      </c>
      <c r="H75" s="87">
        <f t="shared" si="0"/>
        <v>100</v>
      </c>
    </row>
    <row r="76" spans="1:8" ht="25.5" outlineLevel="7" x14ac:dyDescent="0.25">
      <c r="A76" s="20" t="s">
        <v>10</v>
      </c>
      <c r="B76" s="19" t="s">
        <v>27</v>
      </c>
      <c r="C76" s="19" t="s">
        <v>37</v>
      </c>
      <c r="D76" s="20" t="s">
        <v>38</v>
      </c>
      <c r="E76" s="41" t="s">
        <v>308</v>
      </c>
      <c r="F76" s="42">
        <v>323</v>
      </c>
      <c r="G76" s="42">
        <v>323</v>
      </c>
      <c r="H76" s="87">
        <f t="shared" si="0"/>
        <v>100</v>
      </c>
    </row>
    <row r="77" spans="1:8" ht="25.5" outlineLevel="4" x14ac:dyDescent="0.25">
      <c r="A77" s="20" t="s">
        <v>10</v>
      </c>
      <c r="B77" s="19" t="s">
        <v>27</v>
      </c>
      <c r="C77" s="19" t="s">
        <v>39</v>
      </c>
      <c r="D77" s="20"/>
      <c r="E77" s="41" t="s">
        <v>620</v>
      </c>
      <c r="F77" s="42">
        <f>F78</f>
        <v>738</v>
      </c>
      <c r="G77" s="42">
        <f>G78</f>
        <v>481.6</v>
      </c>
      <c r="H77" s="87">
        <f t="shared" si="0"/>
        <v>65.257452574525757</v>
      </c>
    </row>
    <row r="78" spans="1:8" ht="51" outlineLevel="5" x14ac:dyDescent="0.25">
      <c r="A78" s="20" t="s">
        <v>10</v>
      </c>
      <c r="B78" s="19" t="s">
        <v>27</v>
      </c>
      <c r="C78" s="19" t="s">
        <v>40</v>
      </c>
      <c r="D78" s="20"/>
      <c r="E78" s="41" t="s">
        <v>662</v>
      </c>
      <c r="F78" s="42">
        <f>F79+F81</f>
        <v>738</v>
      </c>
      <c r="G78" s="42">
        <f>G79+G81</f>
        <v>481.6</v>
      </c>
      <c r="H78" s="87">
        <f t="shared" si="0"/>
        <v>65.257452574525757</v>
      </c>
    </row>
    <row r="79" spans="1:8" ht="38.25" outlineLevel="6" x14ac:dyDescent="0.25">
      <c r="A79" s="20" t="s">
        <v>10</v>
      </c>
      <c r="B79" s="19" t="s">
        <v>27</v>
      </c>
      <c r="C79" s="19" t="s">
        <v>41</v>
      </c>
      <c r="D79" s="20"/>
      <c r="E79" s="41" t="s">
        <v>312</v>
      </c>
      <c r="F79" s="42">
        <f>F80</f>
        <v>200</v>
      </c>
      <c r="G79" s="42">
        <f>G80</f>
        <v>103.1</v>
      </c>
      <c r="H79" s="87">
        <f t="shared" si="0"/>
        <v>51.55</v>
      </c>
    </row>
    <row r="80" spans="1:8" ht="25.5" outlineLevel="7" x14ac:dyDescent="0.25">
      <c r="A80" s="20" t="s">
        <v>10</v>
      </c>
      <c r="B80" s="19" t="s">
        <v>27</v>
      </c>
      <c r="C80" s="19" t="s">
        <v>41</v>
      </c>
      <c r="D80" s="20" t="s">
        <v>7</v>
      </c>
      <c r="E80" s="41" t="s">
        <v>282</v>
      </c>
      <c r="F80" s="42">
        <v>200</v>
      </c>
      <c r="G80" s="42">
        <v>103.1</v>
      </c>
      <c r="H80" s="87">
        <f t="shared" si="0"/>
        <v>51.55</v>
      </c>
    </row>
    <row r="81" spans="1:8" ht="38.25" outlineLevel="6" x14ac:dyDescent="0.25">
      <c r="A81" s="20" t="s">
        <v>10</v>
      </c>
      <c r="B81" s="19" t="s">
        <v>27</v>
      </c>
      <c r="C81" s="19" t="s">
        <v>42</v>
      </c>
      <c r="D81" s="20"/>
      <c r="E81" s="41" t="s">
        <v>728</v>
      </c>
      <c r="F81" s="42">
        <f>F82+F83</f>
        <v>538</v>
      </c>
      <c r="G81" s="42">
        <f t="shared" ref="G81" si="9">G82+G83</f>
        <v>378.5</v>
      </c>
      <c r="H81" s="87">
        <f t="shared" si="0"/>
        <v>70.353159851301115</v>
      </c>
    </row>
    <row r="82" spans="1:8" ht="25.5" outlineLevel="7" x14ac:dyDescent="0.25">
      <c r="A82" s="20" t="s">
        <v>10</v>
      </c>
      <c r="B82" s="19" t="s">
        <v>27</v>
      </c>
      <c r="C82" s="19" t="s">
        <v>42</v>
      </c>
      <c r="D82" s="20" t="s">
        <v>7</v>
      </c>
      <c r="E82" s="41" t="s">
        <v>282</v>
      </c>
      <c r="F82" s="42">
        <v>400</v>
      </c>
      <c r="G82" s="42">
        <v>243.5</v>
      </c>
      <c r="H82" s="87">
        <f t="shared" ref="H82:H145" si="10">G82/F82*100</f>
        <v>60.875</v>
      </c>
    </row>
    <row r="83" spans="1:8" outlineLevel="7" x14ac:dyDescent="0.25">
      <c r="A83" s="20" t="s">
        <v>10</v>
      </c>
      <c r="B83" s="19" t="s">
        <v>27</v>
      </c>
      <c r="C83" s="19" t="s">
        <v>42</v>
      </c>
      <c r="D83" s="20">
        <v>300</v>
      </c>
      <c r="E83" s="41" t="s">
        <v>293</v>
      </c>
      <c r="F83" s="42">
        <f>516-378</f>
        <v>138</v>
      </c>
      <c r="G83" s="42">
        <v>135</v>
      </c>
      <c r="H83" s="87">
        <f t="shared" si="10"/>
        <v>97.826086956521735</v>
      </c>
    </row>
    <row r="84" spans="1:8" ht="38.25" outlineLevel="7" x14ac:dyDescent="0.25">
      <c r="A84" s="20">
        <v>802</v>
      </c>
      <c r="B84" s="19" t="s">
        <v>27</v>
      </c>
      <c r="C84" s="19" t="s">
        <v>13</v>
      </c>
      <c r="D84" s="20"/>
      <c r="E84" s="41" t="s">
        <v>680</v>
      </c>
      <c r="F84" s="42">
        <f>F85</f>
        <v>7217.4000000000005</v>
      </c>
      <c r="G84" s="42">
        <f t="shared" ref="G84" si="11">G85</f>
        <v>3385.6</v>
      </c>
      <c r="H84" s="87">
        <f t="shared" si="10"/>
        <v>46.908859145952832</v>
      </c>
    </row>
    <row r="85" spans="1:8" ht="25.5" outlineLevel="7" x14ac:dyDescent="0.25">
      <c r="A85" s="20">
        <v>802</v>
      </c>
      <c r="B85" s="19" t="s">
        <v>27</v>
      </c>
      <c r="C85" s="19" t="s">
        <v>14</v>
      </c>
      <c r="D85" s="20"/>
      <c r="E85" s="41" t="s">
        <v>288</v>
      </c>
      <c r="F85" s="42">
        <f>F86+F88</f>
        <v>7217.4000000000005</v>
      </c>
      <c r="G85" s="42">
        <f t="shared" ref="G85" si="12">G86+G88</f>
        <v>3385.6</v>
      </c>
      <c r="H85" s="87">
        <f t="shared" si="10"/>
        <v>46.908859145952832</v>
      </c>
    </row>
    <row r="86" spans="1:8" ht="25.5" outlineLevel="7" x14ac:dyDescent="0.25">
      <c r="A86" s="20" t="s">
        <v>10</v>
      </c>
      <c r="B86" s="19" t="s">
        <v>27</v>
      </c>
      <c r="C86" s="19" t="s">
        <v>642</v>
      </c>
      <c r="D86" s="20"/>
      <c r="E86" s="41" t="s">
        <v>643</v>
      </c>
      <c r="F86" s="42">
        <f>F87</f>
        <v>110</v>
      </c>
      <c r="G86" s="42">
        <f t="shared" ref="G86" si="13">G87</f>
        <v>110</v>
      </c>
      <c r="H86" s="87">
        <f t="shared" si="10"/>
        <v>100</v>
      </c>
    </row>
    <row r="87" spans="1:8" outlineLevel="7" x14ac:dyDescent="0.25">
      <c r="A87" s="20" t="s">
        <v>10</v>
      </c>
      <c r="B87" s="19" t="s">
        <v>27</v>
      </c>
      <c r="C87" s="19" t="s">
        <v>642</v>
      </c>
      <c r="D87" s="20" t="s">
        <v>8</v>
      </c>
      <c r="E87" s="41" t="s">
        <v>283</v>
      </c>
      <c r="F87" s="42">
        <v>110</v>
      </c>
      <c r="G87" s="42">
        <v>110</v>
      </c>
      <c r="H87" s="87">
        <f t="shared" si="10"/>
        <v>100</v>
      </c>
    </row>
    <row r="88" spans="1:8" ht="52.5" customHeight="1" outlineLevel="7" x14ac:dyDescent="0.25">
      <c r="A88" s="20">
        <v>802</v>
      </c>
      <c r="B88" s="19" t="s">
        <v>27</v>
      </c>
      <c r="C88" s="19" t="s">
        <v>21</v>
      </c>
      <c r="D88" s="20"/>
      <c r="E88" s="41" t="s">
        <v>804</v>
      </c>
      <c r="F88" s="42">
        <f>F89</f>
        <v>7107.4000000000005</v>
      </c>
      <c r="G88" s="42">
        <f t="shared" ref="G88" si="14">G89</f>
        <v>3275.6</v>
      </c>
      <c r="H88" s="87">
        <f t="shared" si="10"/>
        <v>46.087176745363983</v>
      </c>
    </row>
    <row r="89" spans="1:8" ht="63.75" outlineLevel="7" x14ac:dyDescent="0.25">
      <c r="A89" s="20">
        <v>802</v>
      </c>
      <c r="B89" s="19" t="s">
        <v>27</v>
      </c>
      <c r="C89" s="19" t="s">
        <v>21</v>
      </c>
      <c r="D89" s="20">
        <v>100</v>
      </c>
      <c r="E89" s="41" t="s">
        <v>281</v>
      </c>
      <c r="F89" s="42">
        <f>7159.8-786.5+734+0.1</f>
        <v>7107.4000000000005</v>
      </c>
      <c r="G89" s="42">
        <v>3275.6</v>
      </c>
      <c r="H89" s="87">
        <f t="shared" si="10"/>
        <v>46.087176745363983</v>
      </c>
    </row>
    <row r="90" spans="1:8" ht="25.5" outlineLevel="1" x14ac:dyDescent="0.25">
      <c r="A90" s="20" t="s">
        <v>10</v>
      </c>
      <c r="B90" s="19" t="s">
        <v>49</v>
      </c>
      <c r="C90" s="19"/>
      <c r="D90" s="20"/>
      <c r="E90" s="41" t="s">
        <v>229</v>
      </c>
      <c r="F90" s="42">
        <f>F91+F98+F127</f>
        <v>5447.9</v>
      </c>
      <c r="G90" s="42">
        <f>G91+G98+G127</f>
        <v>2519.1999999999998</v>
      </c>
      <c r="H90" s="87">
        <f t="shared" si="10"/>
        <v>46.241671102626704</v>
      </c>
    </row>
    <row r="91" spans="1:8" outlineLevel="2" x14ac:dyDescent="0.25">
      <c r="A91" s="20" t="s">
        <v>10</v>
      </c>
      <c r="B91" s="19" t="s">
        <v>50</v>
      </c>
      <c r="C91" s="19"/>
      <c r="D91" s="20"/>
      <c r="E91" s="41" t="s">
        <v>246</v>
      </c>
      <c r="F91" s="42">
        <f>F92</f>
        <v>1307</v>
      </c>
      <c r="G91" s="42">
        <f t="shared" ref="G91:G94" si="15">G92</f>
        <v>560.69999999999993</v>
      </c>
      <c r="H91" s="87">
        <f t="shared" si="10"/>
        <v>42.899770466717669</v>
      </c>
    </row>
    <row r="92" spans="1:8" ht="38.25" outlineLevel="3" x14ac:dyDescent="0.25">
      <c r="A92" s="20" t="s">
        <v>10</v>
      </c>
      <c r="B92" s="19" t="s">
        <v>50</v>
      </c>
      <c r="C92" s="19" t="s">
        <v>12</v>
      </c>
      <c r="D92" s="20"/>
      <c r="E92" s="41" t="s">
        <v>726</v>
      </c>
      <c r="F92" s="42">
        <f>F93</f>
        <v>1307</v>
      </c>
      <c r="G92" s="42">
        <f t="shared" si="15"/>
        <v>560.69999999999993</v>
      </c>
      <c r="H92" s="87">
        <f t="shared" si="10"/>
        <v>42.899770466717669</v>
      </c>
    </row>
    <row r="93" spans="1:8" ht="51" outlineLevel="4" x14ac:dyDescent="0.25">
      <c r="A93" s="20" t="s">
        <v>10</v>
      </c>
      <c r="B93" s="19" t="s">
        <v>50</v>
      </c>
      <c r="C93" s="19" t="s">
        <v>17</v>
      </c>
      <c r="D93" s="20"/>
      <c r="E93" s="41" t="s">
        <v>682</v>
      </c>
      <c r="F93" s="42">
        <f>F94</f>
        <v>1307</v>
      </c>
      <c r="G93" s="42">
        <f t="shared" si="15"/>
        <v>560.69999999999993</v>
      </c>
      <c r="H93" s="87">
        <f t="shared" si="10"/>
        <v>42.899770466717669</v>
      </c>
    </row>
    <row r="94" spans="1:8" ht="63.75" outlineLevel="5" x14ac:dyDescent="0.25">
      <c r="A94" s="20" t="s">
        <v>10</v>
      </c>
      <c r="B94" s="19" t="s">
        <v>50</v>
      </c>
      <c r="C94" s="19" t="s">
        <v>18</v>
      </c>
      <c r="D94" s="20"/>
      <c r="E94" s="41" t="s">
        <v>683</v>
      </c>
      <c r="F94" s="42">
        <f>F95</f>
        <v>1307</v>
      </c>
      <c r="G94" s="42">
        <f t="shared" si="15"/>
        <v>560.69999999999993</v>
      </c>
      <c r="H94" s="87">
        <f t="shared" si="10"/>
        <v>42.899770466717669</v>
      </c>
    </row>
    <row r="95" spans="1:8" ht="38.25" outlineLevel="6" x14ac:dyDescent="0.25">
      <c r="A95" s="20" t="s">
        <v>10</v>
      </c>
      <c r="B95" s="19" t="s">
        <v>50</v>
      </c>
      <c r="C95" s="19" t="s">
        <v>555</v>
      </c>
      <c r="D95" s="20"/>
      <c r="E95" s="41" t="s">
        <v>805</v>
      </c>
      <c r="F95" s="42">
        <f>F96+F97</f>
        <v>1307</v>
      </c>
      <c r="G95" s="42">
        <f t="shared" ref="G95" si="16">G96+G97</f>
        <v>560.69999999999993</v>
      </c>
      <c r="H95" s="87">
        <f t="shared" si="10"/>
        <v>42.899770466717669</v>
      </c>
    </row>
    <row r="96" spans="1:8" ht="63.75" outlineLevel="7" x14ac:dyDescent="0.25">
      <c r="A96" s="20" t="s">
        <v>10</v>
      </c>
      <c r="B96" s="19" t="s">
        <v>50</v>
      </c>
      <c r="C96" s="19" t="s">
        <v>555</v>
      </c>
      <c r="D96" s="20" t="s">
        <v>6</v>
      </c>
      <c r="E96" s="41" t="s">
        <v>281</v>
      </c>
      <c r="F96" s="42">
        <v>940</v>
      </c>
      <c r="G96" s="42">
        <v>460.9</v>
      </c>
      <c r="H96" s="87">
        <f t="shared" si="10"/>
        <v>49.031914893617021</v>
      </c>
    </row>
    <row r="97" spans="1:8" ht="25.5" outlineLevel="7" x14ac:dyDescent="0.25">
      <c r="A97" s="20" t="s">
        <v>10</v>
      </c>
      <c r="B97" s="19" t="s">
        <v>50</v>
      </c>
      <c r="C97" s="19" t="s">
        <v>555</v>
      </c>
      <c r="D97" s="20">
        <v>200</v>
      </c>
      <c r="E97" s="41" t="s">
        <v>282</v>
      </c>
      <c r="F97" s="42">
        <f>271.5+95.5</f>
        <v>367</v>
      </c>
      <c r="G97" s="42">
        <v>99.8</v>
      </c>
      <c r="H97" s="87">
        <f t="shared" si="10"/>
        <v>27.193460490463217</v>
      </c>
    </row>
    <row r="98" spans="1:8" ht="38.25" customHeight="1" outlineLevel="2" x14ac:dyDescent="0.25">
      <c r="A98" s="20" t="s">
        <v>10</v>
      </c>
      <c r="B98" s="19" t="s">
        <v>56</v>
      </c>
      <c r="C98" s="19"/>
      <c r="D98" s="20"/>
      <c r="E98" s="41" t="s">
        <v>646</v>
      </c>
      <c r="F98" s="42">
        <f>F99</f>
        <v>3875.9</v>
      </c>
      <c r="G98" s="42">
        <f>G99</f>
        <v>1758.5</v>
      </c>
      <c r="H98" s="87">
        <f t="shared" si="10"/>
        <v>45.370107587915065</v>
      </c>
    </row>
    <row r="99" spans="1:8" ht="76.5" outlineLevel="3" x14ac:dyDescent="0.25">
      <c r="A99" s="20" t="s">
        <v>10</v>
      </c>
      <c r="B99" s="19" t="s">
        <v>56</v>
      </c>
      <c r="C99" s="19" t="s">
        <v>52</v>
      </c>
      <c r="D99" s="20"/>
      <c r="E99" s="41" t="s">
        <v>672</v>
      </c>
      <c r="F99" s="42">
        <f>F108+F112+F100</f>
        <v>3875.9</v>
      </c>
      <c r="G99" s="42">
        <f>G108+G112+G100</f>
        <v>1758.5</v>
      </c>
      <c r="H99" s="87">
        <f t="shared" si="10"/>
        <v>45.370107587915065</v>
      </c>
    </row>
    <row r="100" spans="1:8" ht="53.25" customHeight="1" outlineLevel="4" x14ac:dyDescent="0.25">
      <c r="A100" s="20" t="s">
        <v>10</v>
      </c>
      <c r="B100" s="19" t="s">
        <v>56</v>
      </c>
      <c r="C100" s="19" t="s">
        <v>53</v>
      </c>
      <c r="D100" s="20"/>
      <c r="E100" s="41" t="s">
        <v>664</v>
      </c>
      <c r="F100" s="42">
        <f>F101+F105</f>
        <v>3165.9</v>
      </c>
      <c r="G100" s="42">
        <f t="shared" ref="G100" si="17">G101+G105</f>
        <v>1148.8</v>
      </c>
      <c r="H100" s="87">
        <f t="shared" si="10"/>
        <v>36.286679933036417</v>
      </c>
    </row>
    <row r="101" spans="1:8" ht="38.25" outlineLevel="5" x14ac:dyDescent="0.25">
      <c r="A101" s="20" t="s">
        <v>10</v>
      </c>
      <c r="B101" s="19" t="s">
        <v>56</v>
      </c>
      <c r="C101" s="19" t="s">
        <v>54</v>
      </c>
      <c r="D101" s="20"/>
      <c r="E101" s="41" t="s">
        <v>330</v>
      </c>
      <c r="F101" s="42">
        <f>F102</f>
        <v>3135.9</v>
      </c>
      <c r="G101" s="42">
        <f t="shared" ref="G101" si="18">G102</f>
        <v>1118.8</v>
      </c>
      <c r="H101" s="87">
        <f t="shared" si="10"/>
        <v>35.677158072642619</v>
      </c>
    </row>
    <row r="102" spans="1:8" ht="38.25" outlineLevel="6" x14ac:dyDescent="0.25">
      <c r="A102" s="20" t="s">
        <v>10</v>
      </c>
      <c r="B102" s="19" t="s">
        <v>56</v>
      </c>
      <c r="C102" s="19" t="s">
        <v>55</v>
      </c>
      <c r="D102" s="20"/>
      <c r="E102" s="41" t="s">
        <v>690</v>
      </c>
      <c r="F102" s="42">
        <f>F103+F104</f>
        <v>3135.9</v>
      </c>
      <c r="G102" s="42">
        <f>G103+G104</f>
        <v>1118.8</v>
      </c>
      <c r="H102" s="87">
        <f t="shared" si="10"/>
        <v>35.677158072642619</v>
      </c>
    </row>
    <row r="103" spans="1:8" ht="63.75" outlineLevel="7" x14ac:dyDescent="0.25">
      <c r="A103" s="20" t="s">
        <v>10</v>
      </c>
      <c r="B103" s="19" t="s">
        <v>56</v>
      </c>
      <c r="C103" s="19" t="s">
        <v>55</v>
      </c>
      <c r="D103" s="20" t="s">
        <v>6</v>
      </c>
      <c r="E103" s="41" t="s">
        <v>281</v>
      </c>
      <c r="F103" s="42">
        <v>3029.8</v>
      </c>
      <c r="G103" s="42">
        <v>1115.5999999999999</v>
      </c>
      <c r="H103" s="87">
        <f t="shared" si="10"/>
        <v>36.820912271437052</v>
      </c>
    </row>
    <row r="104" spans="1:8" ht="25.5" customHeight="1" outlineLevel="7" x14ac:dyDescent="0.25">
      <c r="A104" s="20" t="s">
        <v>10</v>
      </c>
      <c r="B104" s="19" t="s">
        <v>56</v>
      </c>
      <c r="C104" s="19" t="s">
        <v>55</v>
      </c>
      <c r="D104" s="20" t="s">
        <v>7</v>
      </c>
      <c r="E104" s="41" t="s">
        <v>282</v>
      </c>
      <c r="F104" s="42">
        <v>106.1</v>
      </c>
      <c r="G104" s="42">
        <v>3.2</v>
      </c>
      <c r="H104" s="87">
        <f t="shared" si="10"/>
        <v>3.0160226201696516</v>
      </c>
    </row>
    <row r="105" spans="1:8" ht="43.5" customHeight="1" outlineLevel="7" x14ac:dyDescent="0.25">
      <c r="A105" s="20" t="s">
        <v>10</v>
      </c>
      <c r="B105" s="19" t="s">
        <v>56</v>
      </c>
      <c r="C105" s="19" t="s">
        <v>656</v>
      </c>
      <c r="D105" s="20"/>
      <c r="E105" s="41" t="s">
        <v>665</v>
      </c>
      <c r="F105" s="42">
        <f>F106</f>
        <v>30</v>
      </c>
      <c r="G105" s="42">
        <f>G106</f>
        <v>30</v>
      </c>
      <c r="H105" s="87">
        <f t="shared" si="10"/>
        <v>100</v>
      </c>
    </row>
    <row r="106" spans="1:8" ht="51.75" customHeight="1" outlineLevel="7" x14ac:dyDescent="0.25">
      <c r="A106" s="20" t="s">
        <v>10</v>
      </c>
      <c r="B106" s="19" t="s">
        <v>56</v>
      </c>
      <c r="C106" s="19" t="s">
        <v>825</v>
      </c>
      <c r="D106" s="20"/>
      <c r="E106" s="41" t="s">
        <v>826</v>
      </c>
      <c r="F106" s="42">
        <f>F107</f>
        <v>30</v>
      </c>
      <c r="G106" s="42">
        <f>G107</f>
        <v>30</v>
      </c>
      <c r="H106" s="87">
        <f t="shared" si="10"/>
        <v>100</v>
      </c>
    </row>
    <row r="107" spans="1:8" ht="25.5" customHeight="1" outlineLevel="7" x14ac:dyDescent="0.25">
      <c r="A107" s="20" t="s">
        <v>10</v>
      </c>
      <c r="B107" s="19" t="s">
        <v>56</v>
      </c>
      <c r="C107" s="19" t="s">
        <v>825</v>
      </c>
      <c r="D107" s="20">
        <v>800</v>
      </c>
      <c r="E107" s="41" t="s">
        <v>283</v>
      </c>
      <c r="F107" s="42">
        <v>30</v>
      </c>
      <c r="G107" s="42">
        <v>30</v>
      </c>
      <c r="H107" s="87">
        <f t="shared" si="10"/>
        <v>100</v>
      </c>
    </row>
    <row r="108" spans="1:8" ht="42.75" customHeight="1" outlineLevel="4" x14ac:dyDescent="0.25">
      <c r="A108" s="20" t="s">
        <v>10</v>
      </c>
      <c r="B108" s="19" t="s">
        <v>56</v>
      </c>
      <c r="C108" s="19" t="s">
        <v>57</v>
      </c>
      <c r="D108" s="20"/>
      <c r="E108" s="41" t="s">
        <v>777</v>
      </c>
      <c r="F108" s="42">
        <f t="shared" ref="F108" si="19">F109</f>
        <v>200</v>
      </c>
      <c r="G108" s="42">
        <f>G109</f>
        <v>220</v>
      </c>
      <c r="H108" s="87">
        <f t="shared" si="10"/>
        <v>110.00000000000001</v>
      </c>
    </row>
    <row r="109" spans="1:8" ht="51" outlineLevel="5" x14ac:dyDescent="0.25">
      <c r="A109" s="20" t="s">
        <v>10</v>
      </c>
      <c r="B109" s="19" t="s">
        <v>56</v>
      </c>
      <c r="C109" s="19" t="s">
        <v>58</v>
      </c>
      <c r="D109" s="20"/>
      <c r="E109" s="41" t="s">
        <v>778</v>
      </c>
      <c r="F109" s="42">
        <f>F110</f>
        <v>200</v>
      </c>
      <c r="G109" s="42">
        <f>G110</f>
        <v>220</v>
      </c>
      <c r="H109" s="87">
        <f t="shared" si="10"/>
        <v>110.00000000000001</v>
      </c>
    </row>
    <row r="110" spans="1:8" ht="72" customHeight="1" outlineLevel="7" x14ac:dyDescent="0.25">
      <c r="A110" s="20" t="s">
        <v>10</v>
      </c>
      <c r="B110" s="19" t="s">
        <v>56</v>
      </c>
      <c r="C110" s="19" t="s">
        <v>827</v>
      </c>
      <c r="D110" s="20"/>
      <c r="E110" s="41" t="s">
        <v>828</v>
      </c>
      <c r="F110" s="42">
        <f>F111</f>
        <v>200</v>
      </c>
      <c r="G110" s="42">
        <f t="shared" ref="G110" si="20">G111</f>
        <v>220</v>
      </c>
      <c r="H110" s="87">
        <f t="shared" si="10"/>
        <v>110.00000000000001</v>
      </c>
    </row>
    <row r="111" spans="1:8" outlineLevel="7" x14ac:dyDescent="0.25">
      <c r="A111" s="20" t="s">
        <v>10</v>
      </c>
      <c r="B111" s="19" t="s">
        <v>56</v>
      </c>
      <c r="C111" s="19" t="s">
        <v>827</v>
      </c>
      <c r="D111" s="20">
        <v>800</v>
      </c>
      <c r="E111" s="41" t="s">
        <v>283</v>
      </c>
      <c r="F111" s="42">
        <v>200</v>
      </c>
      <c r="G111" s="42">
        <v>220</v>
      </c>
      <c r="H111" s="87">
        <f t="shared" si="10"/>
        <v>110.00000000000001</v>
      </c>
    </row>
    <row r="112" spans="1:8" ht="38.25" outlineLevel="4" x14ac:dyDescent="0.25">
      <c r="A112" s="20" t="s">
        <v>10</v>
      </c>
      <c r="B112" s="19" t="s">
        <v>56</v>
      </c>
      <c r="C112" s="19" t="s">
        <v>59</v>
      </c>
      <c r="D112" s="20"/>
      <c r="E112" s="41" t="s">
        <v>691</v>
      </c>
      <c r="F112" s="42">
        <f>F113+F122</f>
        <v>510</v>
      </c>
      <c r="G112" s="42">
        <f>G113+G122</f>
        <v>389.7</v>
      </c>
      <c r="H112" s="87">
        <f t="shared" si="10"/>
        <v>76.411764705882348</v>
      </c>
    </row>
    <row r="113" spans="1:8" ht="38.25" outlineLevel="5" x14ac:dyDescent="0.25">
      <c r="A113" s="20" t="s">
        <v>10</v>
      </c>
      <c r="B113" s="19" t="s">
        <v>56</v>
      </c>
      <c r="C113" s="19" t="s">
        <v>60</v>
      </c>
      <c r="D113" s="20"/>
      <c r="E113" s="41" t="s">
        <v>692</v>
      </c>
      <c r="F113" s="42">
        <f>F114+F116+F118+F120</f>
        <v>400</v>
      </c>
      <c r="G113" s="42">
        <f>G114+G116+G118+G120</f>
        <v>389.7</v>
      </c>
      <c r="H113" s="87">
        <f t="shared" si="10"/>
        <v>97.424999999999997</v>
      </c>
    </row>
    <row r="114" spans="1:8" outlineLevel="6" x14ac:dyDescent="0.25">
      <c r="A114" s="20" t="s">
        <v>10</v>
      </c>
      <c r="B114" s="19" t="s">
        <v>56</v>
      </c>
      <c r="C114" s="19" t="s">
        <v>61</v>
      </c>
      <c r="D114" s="20"/>
      <c r="E114" s="41" t="s">
        <v>337</v>
      </c>
      <c r="F114" s="42">
        <f>F115</f>
        <v>130</v>
      </c>
      <c r="G114" s="42">
        <f>G115</f>
        <v>130</v>
      </c>
      <c r="H114" s="87">
        <f t="shared" si="10"/>
        <v>100</v>
      </c>
    </row>
    <row r="115" spans="1:8" ht="25.5" outlineLevel="7" x14ac:dyDescent="0.25">
      <c r="A115" s="20" t="s">
        <v>10</v>
      </c>
      <c r="B115" s="19" t="s">
        <v>56</v>
      </c>
      <c r="C115" s="19" t="s">
        <v>61</v>
      </c>
      <c r="D115" s="20" t="s">
        <v>7</v>
      </c>
      <c r="E115" s="41" t="s">
        <v>282</v>
      </c>
      <c r="F115" s="42">
        <f>130</f>
        <v>130</v>
      </c>
      <c r="G115" s="42">
        <v>130</v>
      </c>
      <c r="H115" s="87">
        <f t="shared" si="10"/>
        <v>100</v>
      </c>
    </row>
    <row r="116" spans="1:8" outlineLevel="6" x14ac:dyDescent="0.25">
      <c r="A116" s="20" t="s">
        <v>10</v>
      </c>
      <c r="B116" s="19" t="s">
        <v>56</v>
      </c>
      <c r="C116" s="19" t="s">
        <v>62</v>
      </c>
      <c r="D116" s="20"/>
      <c r="E116" s="41" t="s">
        <v>338</v>
      </c>
      <c r="F116" s="42">
        <f>F117</f>
        <v>250</v>
      </c>
      <c r="G116" s="42">
        <f>G117</f>
        <v>250</v>
      </c>
      <c r="H116" s="87">
        <f t="shared" si="10"/>
        <v>100</v>
      </c>
    </row>
    <row r="117" spans="1:8" ht="25.5" outlineLevel="7" x14ac:dyDescent="0.25">
      <c r="A117" s="20" t="s">
        <v>10</v>
      </c>
      <c r="B117" s="19" t="s">
        <v>56</v>
      </c>
      <c r="C117" s="19" t="s">
        <v>62</v>
      </c>
      <c r="D117" s="20" t="s">
        <v>7</v>
      </c>
      <c r="E117" s="41" t="s">
        <v>282</v>
      </c>
      <c r="F117" s="42">
        <v>250</v>
      </c>
      <c r="G117" s="42">
        <v>250</v>
      </c>
      <c r="H117" s="87">
        <f t="shared" si="10"/>
        <v>100</v>
      </c>
    </row>
    <row r="118" spans="1:8" outlineLevel="6" x14ac:dyDescent="0.25">
      <c r="A118" s="20" t="s">
        <v>10</v>
      </c>
      <c r="B118" s="19" t="s">
        <v>56</v>
      </c>
      <c r="C118" s="19" t="s">
        <v>63</v>
      </c>
      <c r="D118" s="20"/>
      <c r="E118" s="41" t="s">
        <v>340</v>
      </c>
      <c r="F118" s="42">
        <f>F119</f>
        <v>10</v>
      </c>
      <c r="G118" s="42">
        <f>G119</f>
        <v>0</v>
      </c>
      <c r="H118" s="87">
        <f t="shared" si="10"/>
        <v>0</v>
      </c>
    </row>
    <row r="119" spans="1:8" ht="25.5" outlineLevel="7" x14ac:dyDescent="0.25">
      <c r="A119" s="20" t="s">
        <v>10</v>
      </c>
      <c r="B119" s="19" t="s">
        <v>56</v>
      </c>
      <c r="C119" s="19" t="s">
        <v>63</v>
      </c>
      <c r="D119" s="20" t="s">
        <v>7</v>
      </c>
      <c r="E119" s="41" t="s">
        <v>282</v>
      </c>
      <c r="F119" s="42">
        <v>10</v>
      </c>
      <c r="G119" s="42">
        <v>0</v>
      </c>
      <c r="H119" s="87">
        <f t="shared" si="10"/>
        <v>0</v>
      </c>
    </row>
    <row r="120" spans="1:8" outlineLevel="6" x14ac:dyDescent="0.25">
      <c r="A120" s="20" t="s">
        <v>10</v>
      </c>
      <c r="B120" s="19" t="s">
        <v>56</v>
      </c>
      <c r="C120" s="19" t="s">
        <v>64</v>
      </c>
      <c r="D120" s="20"/>
      <c r="E120" s="41" t="s">
        <v>341</v>
      </c>
      <c r="F120" s="42">
        <f>F121</f>
        <v>10</v>
      </c>
      <c r="G120" s="42">
        <f>G121</f>
        <v>9.6999999999999993</v>
      </c>
      <c r="H120" s="87">
        <f t="shared" si="10"/>
        <v>97</v>
      </c>
    </row>
    <row r="121" spans="1:8" ht="25.5" outlineLevel="7" x14ac:dyDescent="0.25">
      <c r="A121" s="20" t="s">
        <v>10</v>
      </c>
      <c r="B121" s="19" t="s">
        <v>56</v>
      </c>
      <c r="C121" s="19" t="s">
        <v>64</v>
      </c>
      <c r="D121" s="20" t="s">
        <v>7</v>
      </c>
      <c r="E121" s="41" t="s">
        <v>282</v>
      </c>
      <c r="F121" s="42">
        <f>40-30</f>
        <v>10</v>
      </c>
      <c r="G121" s="42">
        <v>9.6999999999999993</v>
      </c>
      <c r="H121" s="87">
        <f t="shared" si="10"/>
        <v>97</v>
      </c>
    </row>
    <row r="122" spans="1:8" ht="51" outlineLevel="5" x14ac:dyDescent="0.25">
      <c r="A122" s="20" t="s">
        <v>10</v>
      </c>
      <c r="B122" s="19" t="s">
        <v>56</v>
      </c>
      <c r="C122" s="19" t="s">
        <v>65</v>
      </c>
      <c r="D122" s="20"/>
      <c r="E122" s="41" t="s">
        <v>693</v>
      </c>
      <c r="F122" s="42">
        <f>F123+F125</f>
        <v>110</v>
      </c>
      <c r="G122" s="42">
        <f t="shared" ref="G122" si="21">G123+G125</f>
        <v>0</v>
      </c>
      <c r="H122" s="87">
        <f t="shared" si="10"/>
        <v>0</v>
      </c>
    </row>
    <row r="123" spans="1:8" ht="25.5" outlineLevel="6" x14ac:dyDescent="0.25">
      <c r="A123" s="20" t="s">
        <v>10</v>
      </c>
      <c r="B123" s="19" t="s">
        <v>56</v>
      </c>
      <c r="C123" s="19" t="s">
        <v>66</v>
      </c>
      <c r="D123" s="20"/>
      <c r="E123" s="41" t="s">
        <v>343</v>
      </c>
      <c r="F123" s="42">
        <f t="shared" ref="F123:G123" si="22">F124</f>
        <v>50</v>
      </c>
      <c r="G123" s="42">
        <f t="shared" si="22"/>
        <v>0</v>
      </c>
      <c r="H123" s="87">
        <f t="shared" si="10"/>
        <v>0</v>
      </c>
    </row>
    <row r="124" spans="1:8" ht="25.5" outlineLevel="7" x14ac:dyDescent="0.25">
      <c r="A124" s="20" t="s">
        <v>10</v>
      </c>
      <c r="B124" s="19" t="s">
        <v>56</v>
      </c>
      <c r="C124" s="19" t="s">
        <v>66</v>
      </c>
      <c r="D124" s="20" t="s">
        <v>7</v>
      </c>
      <c r="E124" s="41" t="s">
        <v>282</v>
      </c>
      <c r="F124" s="42">
        <v>50</v>
      </c>
      <c r="G124" s="42">
        <v>0</v>
      </c>
      <c r="H124" s="87">
        <f t="shared" si="10"/>
        <v>0</v>
      </c>
    </row>
    <row r="125" spans="1:8" ht="30" customHeight="1" outlineLevel="7" x14ac:dyDescent="0.25">
      <c r="A125" s="20">
        <v>802</v>
      </c>
      <c r="B125" s="19" t="s">
        <v>56</v>
      </c>
      <c r="C125" s="19" t="s">
        <v>756</v>
      </c>
      <c r="D125" s="20"/>
      <c r="E125" s="41" t="s">
        <v>757</v>
      </c>
      <c r="F125" s="42">
        <f>F126</f>
        <v>60</v>
      </c>
      <c r="G125" s="42">
        <f t="shared" ref="G125" si="23">G126</f>
        <v>0</v>
      </c>
      <c r="H125" s="87">
        <f t="shared" si="10"/>
        <v>0</v>
      </c>
    </row>
    <row r="126" spans="1:8" ht="63.75" outlineLevel="7" x14ac:dyDescent="0.25">
      <c r="A126" s="20">
        <v>802</v>
      </c>
      <c r="B126" s="19" t="s">
        <v>56</v>
      </c>
      <c r="C126" s="19" t="s">
        <v>756</v>
      </c>
      <c r="D126" s="20">
        <v>100</v>
      </c>
      <c r="E126" s="41" t="s">
        <v>281</v>
      </c>
      <c r="F126" s="42">
        <v>60</v>
      </c>
      <c r="G126" s="42">
        <v>0</v>
      </c>
      <c r="H126" s="87">
        <f t="shared" si="10"/>
        <v>0</v>
      </c>
    </row>
    <row r="127" spans="1:8" ht="25.5" outlineLevel="7" x14ac:dyDescent="0.25">
      <c r="A127" s="20" t="s">
        <v>10</v>
      </c>
      <c r="B127" s="19" t="s">
        <v>559</v>
      </c>
      <c r="C127" s="19"/>
      <c r="D127" s="20"/>
      <c r="E127" s="41" t="s">
        <v>564</v>
      </c>
      <c r="F127" s="42">
        <f>F128+F136+F141</f>
        <v>265</v>
      </c>
      <c r="G127" s="42">
        <f t="shared" ref="G127" si="24">G128+G136+G141</f>
        <v>200</v>
      </c>
      <c r="H127" s="87">
        <f t="shared" si="10"/>
        <v>75.471698113207552</v>
      </c>
    </row>
    <row r="128" spans="1:8" ht="51" outlineLevel="7" x14ac:dyDescent="0.25">
      <c r="A128" s="20" t="s">
        <v>10</v>
      </c>
      <c r="B128" s="19" t="s">
        <v>559</v>
      </c>
      <c r="C128" s="19" t="s">
        <v>43</v>
      </c>
      <c r="D128" s="20"/>
      <c r="E128" s="41" t="s">
        <v>673</v>
      </c>
      <c r="F128" s="42">
        <f>F129</f>
        <v>45</v>
      </c>
      <c r="G128" s="42">
        <f>G129</f>
        <v>0</v>
      </c>
      <c r="H128" s="87">
        <f t="shared" si="10"/>
        <v>0</v>
      </c>
    </row>
    <row r="129" spans="1:9" ht="38.25" outlineLevel="7" x14ac:dyDescent="0.25">
      <c r="A129" s="20" t="s">
        <v>10</v>
      </c>
      <c r="B129" s="19" t="s">
        <v>559</v>
      </c>
      <c r="C129" s="19" t="s">
        <v>44</v>
      </c>
      <c r="D129" s="20"/>
      <c r="E129" s="41" t="s">
        <v>314</v>
      </c>
      <c r="F129" s="42">
        <f>F130+F133</f>
        <v>45</v>
      </c>
      <c r="G129" s="42">
        <f>G130+G133</f>
        <v>0</v>
      </c>
      <c r="H129" s="87">
        <f t="shared" si="10"/>
        <v>0</v>
      </c>
    </row>
    <row r="130" spans="1:9" ht="38.25" outlineLevel="7" x14ac:dyDescent="0.25">
      <c r="A130" s="20" t="s">
        <v>10</v>
      </c>
      <c r="B130" s="19" t="s">
        <v>559</v>
      </c>
      <c r="C130" s="19" t="s">
        <v>45</v>
      </c>
      <c r="D130" s="20"/>
      <c r="E130" s="41" t="s">
        <v>694</v>
      </c>
      <c r="F130" s="42">
        <f t="shared" ref="F130:G131" si="25">F131</f>
        <v>2</v>
      </c>
      <c r="G130" s="42">
        <f t="shared" si="25"/>
        <v>0</v>
      </c>
      <c r="H130" s="87">
        <f t="shared" si="10"/>
        <v>0</v>
      </c>
    </row>
    <row r="131" spans="1:9" ht="25.5" outlineLevel="7" x14ac:dyDescent="0.25">
      <c r="A131" s="20" t="s">
        <v>10</v>
      </c>
      <c r="B131" s="19" t="s">
        <v>559</v>
      </c>
      <c r="C131" s="19" t="s">
        <v>46</v>
      </c>
      <c r="D131" s="20"/>
      <c r="E131" s="41" t="s">
        <v>316</v>
      </c>
      <c r="F131" s="42">
        <f t="shared" si="25"/>
        <v>2</v>
      </c>
      <c r="G131" s="42">
        <f t="shared" si="25"/>
        <v>0</v>
      </c>
      <c r="H131" s="87">
        <f t="shared" si="10"/>
        <v>0</v>
      </c>
    </row>
    <row r="132" spans="1:9" ht="25.5" outlineLevel="7" x14ac:dyDescent="0.25">
      <c r="A132" s="20" t="s">
        <v>10</v>
      </c>
      <c r="B132" s="19" t="s">
        <v>559</v>
      </c>
      <c r="C132" s="19" t="s">
        <v>46</v>
      </c>
      <c r="D132" s="20" t="s">
        <v>7</v>
      </c>
      <c r="E132" s="41" t="s">
        <v>282</v>
      </c>
      <c r="F132" s="42">
        <v>2</v>
      </c>
      <c r="G132" s="42">
        <v>0</v>
      </c>
      <c r="H132" s="87">
        <f t="shared" si="10"/>
        <v>0</v>
      </c>
    </row>
    <row r="133" spans="1:9" ht="25.5" outlineLevel="7" x14ac:dyDescent="0.25">
      <c r="A133" s="20" t="s">
        <v>10</v>
      </c>
      <c r="B133" s="19" t="s">
        <v>559</v>
      </c>
      <c r="C133" s="19" t="s">
        <v>47</v>
      </c>
      <c r="D133" s="20"/>
      <c r="E133" s="41" t="s">
        <v>599</v>
      </c>
      <c r="F133" s="42">
        <f t="shared" ref="F133:G134" si="26">F134</f>
        <v>43</v>
      </c>
      <c r="G133" s="42">
        <f t="shared" si="26"/>
        <v>0</v>
      </c>
      <c r="H133" s="87">
        <f t="shared" si="10"/>
        <v>0</v>
      </c>
    </row>
    <row r="134" spans="1:9" ht="25.5" outlineLevel="7" x14ac:dyDescent="0.25">
      <c r="A134" s="20" t="s">
        <v>10</v>
      </c>
      <c r="B134" s="19" t="s">
        <v>559</v>
      </c>
      <c r="C134" s="19" t="s">
        <v>48</v>
      </c>
      <c r="D134" s="20"/>
      <c r="E134" s="41" t="s">
        <v>318</v>
      </c>
      <c r="F134" s="42">
        <f t="shared" si="26"/>
        <v>43</v>
      </c>
      <c r="G134" s="42">
        <f t="shared" si="26"/>
        <v>0</v>
      </c>
      <c r="H134" s="87">
        <f t="shared" si="10"/>
        <v>0</v>
      </c>
    </row>
    <row r="135" spans="1:9" ht="68.25" customHeight="1" outlineLevel="7" x14ac:dyDescent="0.25">
      <c r="A135" s="20" t="s">
        <v>10</v>
      </c>
      <c r="B135" s="19" t="s">
        <v>559</v>
      </c>
      <c r="C135" s="19" t="s">
        <v>48</v>
      </c>
      <c r="D135" s="20">
        <v>100</v>
      </c>
      <c r="E135" s="41" t="s">
        <v>281</v>
      </c>
      <c r="F135" s="42">
        <v>43</v>
      </c>
      <c r="G135" s="42">
        <v>0</v>
      </c>
      <c r="H135" s="87">
        <f t="shared" si="10"/>
        <v>0</v>
      </c>
    </row>
    <row r="136" spans="1:9" ht="38.25" outlineLevel="7" x14ac:dyDescent="0.25">
      <c r="A136" s="20" t="s">
        <v>10</v>
      </c>
      <c r="B136" s="19" t="s">
        <v>559</v>
      </c>
      <c r="C136" s="19" t="s">
        <v>560</v>
      </c>
      <c r="D136" s="20"/>
      <c r="E136" s="41" t="s">
        <v>674</v>
      </c>
      <c r="F136" s="42">
        <f t="shared" ref="F136:G139" si="27">F137</f>
        <v>200</v>
      </c>
      <c r="G136" s="42">
        <f t="shared" si="27"/>
        <v>200</v>
      </c>
      <c r="H136" s="87">
        <f t="shared" si="10"/>
        <v>100</v>
      </c>
    </row>
    <row r="137" spans="1:9" ht="93" customHeight="1" outlineLevel="7" x14ac:dyDescent="0.25">
      <c r="A137" s="20" t="s">
        <v>10</v>
      </c>
      <c r="B137" s="19" t="s">
        <v>559</v>
      </c>
      <c r="C137" s="19" t="s">
        <v>561</v>
      </c>
      <c r="D137" s="20"/>
      <c r="E137" s="41" t="s">
        <v>666</v>
      </c>
      <c r="F137" s="42">
        <f t="shared" si="27"/>
        <v>200</v>
      </c>
      <c r="G137" s="42">
        <f t="shared" si="27"/>
        <v>200</v>
      </c>
      <c r="H137" s="87">
        <f t="shared" si="10"/>
        <v>100</v>
      </c>
    </row>
    <row r="138" spans="1:9" ht="25.5" outlineLevel="7" x14ac:dyDescent="0.25">
      <c r="A138" s="20" t="s">
        <v>10</v>
      </c>
      <c r="B138" s="19" t="s">
        <v>559</v>
      </c>
      <c r="C138" s="19" t="s">
        <v>562</v>
      </c>
      <c r="D138" s="20"/>
      <c r="E138" s="41" t="s">
        <v>565</v>
      </c>
      <c r="F138" s="42">
        <f>F139</f>
        <v>200</v>
      </c>
      <c r="G138" s="42">
        <f t="shared" si="27"/>
        <v>200</v>
      </c>
      <c r="H138" s="87">
        <f t="shared" si="10"/>
        <v>100</v>
      </c>
    </row>
    <row r="139" spans="1:9" ht="25.5" outlineLevel="7" x14ac:dyDescent="0.25">
      <c r="A139" s="20" t="s">
        <v>10</v>
      </c>
      <c r="B139" s="19" t="s">
        <v>559</v>
      </c>
      <c r="C139" s="19" t="s">
        <v>563</v>
      </c>
      <c r="D139" s="20"/>
      <c r="E139" s="41" t="s">
        <v>566</v>
      </c>
      <c r="F139" s="42">
        <f t="shared" si="27"/>
        <v>200</v>
      </c>
      <c r="G139" s="42">
        <f t="shared" si="27"/>
        <v>200</v>
      </c>
      <c r="H139" s="87">
        <f t="shared" si="10"/>
        <v>100</v>
      </c>
    </row>
    <row r="140" spans="1:9" ht="25.5" outlineLevel="7" x14ac:dyDescent="0.25">
      <c r="A140" s="20" t="s">
        <v>10</v>
      </c>
      <c r="B140" s="19" t="s">
        <v>559</v>
      </c>
      <c r="C140" s="19" t="s">
        <v>563</v>
      </c>
      <c r="D140" s="20">
        <v>200</v>
      </c>
      <c r="E140" s="41" t="s">
        <v>282</v>
      </c>
      <c r="F140" s="42">
        <v>200</v>
      </c>
      <c r="G140" s="42">
        <v>200</v>
      </c>
      <c r="H140" s="87">
        <f t="shared" si="10"/>
        <v>100</v>
      </c>
      <c r="I140" s="1"/>
    </row>
    <row r="141" spans="1:9" ht="51" outlineLevel="7" x14ac:dyDescent="0.25">
      <c r="A141" s="20">
        <v>802</v>
      </c>
      <c r="B141" s="19" t="s">
        <v>559</v>
      </c>
      <c r="C141" s="19" t="s">
        <v>749</v>
      </c>
      <c r="D141" s="20"/>
      <c r="E141" s="73" t="s">
        <v>782</v>
      </c>
      <c r="F141" s="42">
        <f>F142</f>
        <v>20</v>
      </c>
      <c r="G141" s="42">
        <f t="shared" ref="G141" si="28">G142</f>
        <v>0</v>
      </c>
      <c r="H141" s="87">
        <f t="shared" si="10"/>
        <v>0</v>
      </c>
      <c r="I141" s="1"/>
    </row>
    <row r="142" spans="1:9" ht="63.75" outlineLevel="7" x14ac:dyDescent="0.25">
      <c r="A142" s="20">
        <v>802</v>
      </c>
      <c r="B142" s="19" t="s">
        <v>559</v>
      </c>
      <c r="C142" s="19" t="s">
        <v>750</v>
      </c>
      <c r="D142" s="20"/>
      <c r="E142" s="74" t="s">
        <v>783</v>
      </c>
      <c r="F142" s="42">
        <f>F143</f>
        <v>20</v>
      </c>
      <c r="G142" s="42">
        <f t="shared" ref="G142" si="29">G143</f>
        <v>0</v>
      </c>
      <c r="H142" s="87">
        <f t="shared" si="10"/>
        <v>0</v>
      </c>
      <c r="I142" s="1"/>
    </row>
    <row r="143" spans="1:9" ht="51" outlineLevel="7" x14ac:dyDescent="0.25">
      <c r="A143" s="20">
        <v>802</v>
      </c>
      <c r="B143" s="19" t="s">
        <v>559</v>
      </c>
      <c r="C143" s="19" t="s">
        <v>751</v>
      </c>
      <c r="D143" s="20"/>
      <c r="E143" s="41" t="s">
        <v>752</v>
      </c>
      <c r="F143" s="42">
        <f>F144</f>
        <v>20</v>
      </c>
      <c r="G143" s="42">
        <f t="shared" ref="G143" si="30">G144</f>
        <v>0</v>
      </c>
      <c r="H143" s="87">
        <f t="shared" si="10"/>
        <v>0</v>
      </c>
      <c r="I143" s="1"/>
    </row>
    <row r="144" spans="1:9" ht="38.25" outlineLevel="7" x14ac:dyDescent="0.25">
      <c r="A144" s="20">
        <v>802</v>
      </c>
      <c r="B144" s="19" t="s">
        <v>559</v>
      </c>
      <c r="C144" s="19" t="s">
        <v>755</v>
      </c>
      <c r="D144" s="20"/>
      <c r="E144" s="41" t="s">
        <v>753</v>
      </c>
      <c r="F144" s="42">
        <f>F145</f>
        <v>20</v>
      </c>
      <c r="G144" s="42">
        <f t="shared" ref="G144" si="31">G145</f>
        <v>0</v>
      </c>
      <c r="H144" s="87">
        <f t="shared" si="10"/>
        <v>0</v>
      </c>
      <c r="I144" s="1"/>
    </row>
    <row r="145" spans="1:9" ht="25.5" outlineLevel="7" x14ac:dyDescent="0.25">
      <c r="A145" s="20">
        <v>802</v>
      </c>
      <c r="B145" s="19" t="s">
        <v>559</v>
      </c>
      <c r="C145" s="19" t="s">
        <v>755</v>
      </c>
      <c r="D145" s="20">
        <v>200</v>
      </c>
      <c r="E145" s="41" t="s">
        <v>754</v>
      </c>
      <c r="F145" s="42">
        <v>20</v>
      </c>
      <c r="G145" s="42">
        <v>0</v>
      </c>
      <c r="H145" s="87">
        <f t="shared" si="10"/>
        <v>0</v>
      </c>
      <c r="I145" s="1"/>
    </row>
    <row r="146" spans="1:9" outlineLevel="1" x14ac:dyDescent="0.25">
      <c r="A146" s="20" t="s">
        <v>10</v>
      </c>
      <c r="B146" s="19" t="s">
        <v>67</v>
      </c>
      <c r="C146" s="19"/>
      <c r="D146" s="20"/>
      <c r="E146" s="41" t="s">
        <v>230</v>
      </c>
      <c r="F146" s="42">
        <f>F153+F161+F200+F147</f>
        <v>163281.09999999998</v>
      </c>
      <c r="G146" s="42">
        <f>G153+G161+G200+G147</f>
        <v>23875.800000000003</v>
      </c>
      <c r="H146" s="87">
        <f t="shared" ref="H146:H209" si="32">G146/F146*100</f>
        <v>14.622512954653052</v>
      </c>
      <c r="I146" s="1"/>
    </row>
    <row r="147" spans="1:9" outlineLevel="1" x14ac:dyDescent="0.25">
      <c r="A147" s="20" t="s">
        <v>10</v>
      </c>
      <c r="B147" s="19" t="s">
        <v>68</v>
      </c>
      <c r="C147" s="19"/>
      <c r="D147" s="20"/>
      <c r="E147" s="41" t="s">
        <v>623</v>
      </c>
      <c r="F147" s="42">
        <f>F148</f>
        <v>2179.6999999999998</v>
      </c>
      <c r="G147" s="42">
        <f t="shared" ref="G147" si="33">G148</f>
        <v>0</v>
      </c>
      <c r="H147" s="87">
        <f t="shared" si="32"/>
        <v>0</v>
      </c>
      <c r="I147" s="1"/>
    </row>
    <row r="148" spans="1:9" ht="38.25" outlineLevel="1" x14ac:dyDescent="0.25">
      <c r="A148" s="20" t="s">
        <v>10</v>
      </c>
      <c r="B148" s="19" t="s">
        <v>68</v>
      </c>
      <c r="C148" s="19" t="s">
        <v>28</v>
      </c>
      <c r="D148" s="20"/>
      <c r="E148" s="41" t="s">
        <v>675</v>
      </c>
      <c r="F148" s="42">
        <f>F149</f>
        <v>2179.6999999999998</v>
      </c>
      <c r="G148" s="42">
        <f t="shared" ref="G148" si="34">G149</f>
        <v>0</v>
      </c>
      <c r="H148" s="87">
        <f t="shared" si="32"/>
        <v>0</v>
      </c>
      <c r="I148" s="1"/>
    </row>
    <row r="149" spans="1:9" ht="25.5" outlineLevel="1" x14ac:dyDescent="0.25">
      <c r="A149" s="20" t="s">
        <v>10</v>
      </c>
      <c r="B149" s="19" t="s">
        <v>68</v>
      </c>
      <c r="C149" s="19" t="s">
        <v>34</v>
      </c>
      <c r="D149" s="20"/>
      <c r="E149" s="41" t="s">
        <v>695</v>
      </c>
      <c r="F149" s="42">
        <f>F150</f>
        <v>2179.6999999999998</v>
      </c>
      <c r="G149" s="42">
        <f t="shared" ref="G149" si="35">G150</f>
        <v>0</v>
      </c>
      <c r="H149" s="87">
        <f t="shared" si="32"/>
        <v>0</v>
      </c>
      <c r="I149" s="1"/>
    </row>
    <row r="150" spans="1:9" ht="51" outlineLevel="1" x14ac:dyDescent="0.25">
      <c r="A150" s="20" t="s">
        <v>10</v>
      </c>
      <c r="B150" s="19" t="s">
        <v>68</v>
      </c>
      <c r="C150" s="19" t="s">
        <v>35</v>
      </c>
      <c r="D150" s="20"/>
      <c r="E150" s="41" t="s">
        <v>304</v>
      </c>
      <c r="F150" s="42">
        <f>F151</f>
        <v>2179.6999999999998</v>
      </c>
      <c r="G150" s="42">
        <f t="shared" ref="G150" si="36">G151</f>
        <v>0</v>
      </c>
      <c r="H150" s="87">
        <f t="shared" si="32"/>
        <v>0</v>
      </c>
      <c r="I150" s="1"/>
    </row>
    <row r="151" spans="1:9" ht="38.25" outlineLevel="7" x14ac:dyDescent="0.25">
      <c r="A151" s="20" t="s">
        <v>10</v>
      </c>
      <c r="B151" s="19" t="s">
        <v>68</v>
      </c>
      <c r="C151" s="19" t="s">
        <v>621</v>
      </c>
      <c r="D151" s="20"/>
      <c r="E151" s="41" t="s">
        <v>622</v>
      </c>
      <c r="F151" s="42">
        <f>F152</f>
        <v>2179.6999999999998</v>
      </c>
      <c r="G151" s="42">
        <f t="shared" ref="G151" si="37">G152</f>
        <v>0</v>
      </c>
      <c r="H151" s="87">
        <f t="shared" si="32"/>
        <v>0</v>
      </c>
      <c r="I151" s="1"/>
    </row>
    <row r="152" spans="1:9" ht="25.5" outlineLevel="7" x14ac:dyDescent="0.25">
      <c r="A152" s="20" t="s">
        <v>10</v>
      </c>
      <c r="B152" s="19" t="s">
        <v>68</v>
      </c>
      <c r="C152" s="19" t="s">
        <v>621</v>
      </c>
      <c r="D152" s="20" t="s">
        <v>7</v>
      </c>
      <c r="E152" s="41" t="s">
        <v>282</v>
      </c>
      <c r="F152" s="42">
        <f>2155.7+24</f>
        <v>2179.6999999999998</v>
      </c>
      <c r="G152" s="42">
        <v>0</v>
      </c>
      <c r="H152" s="87">
        <f t="shared" si="32"/>
        <v>0</v>
      </c>
      <c r="I152" s="1"/>
    </row>
    <row r="153" spans="1:9" outlineLevel="2" x14ac:dyDescent="0.25">
      <c r="A153" s="20" t="s">
        <v>10</v>
      </c>
      <c r="B153" s="19" t="s">
        <v>72</v>
      </c>
      <c r="C153" s="19"/>
      <c r="D153" s="20"/>
      <c r="E153" s="41" t="s">
        <v>249</v>
      </c>
      <c r="F153" s="42">
        <f>F154</f>
        <v>16525.400000000001</v>
      </c>
      <c r="G153" s="42">
        <f t="shared" ref="G153:G155" si="38">G154</f>
        <v>5564.9</v>
      </c>
      <c r="H153" s="87">
        <f t="shared" si="32"/>
        <v>33.674827840778434</v>
      </c>
      <c r="I153" s="1"/>
    </row>
    <row r="154" spans="1:9" ht="51" outlineLevel="3" x14ac:dyDescent="0.25">
      <c r="A154" s="20" t="s">
        <v>10</v>
      </c>
      <c r="B154" s="19" t="s">
        <v>72</v>
      </c>
      <c r="C154" s="19" t="s">
        <v>69</v>
      </c>
      <c r="D154" s="20"/>
      <c r="E154" s="41" t="s">
        <v>729</v>
      </c>
      <c r="F154" s="42">
        <f>F155</f>
        <v>16525.400000000001</v>
      </c>
      <c r="G154" s="42">
        <f t="shared" si="38"/>
        <v>5564.9</v>
      </c>
      <c r="H154" s="87">
        <f t="shared" si="32"/>
        <v>33.674827840778434</v>
      </c>
      <c r="I154" s="1"/>
    </row>
    <row r="155" spans="1:9" ht="25.5" outlineLevel="4" x14ac:dyDescent="0.25">
      <c r="A155" s="20" t="s">
        <v>10</v>
      </c>
      <c r="B155" s="19" t="s">
        <v>72</v>
      </c>
      <c r="C155" s="19" t="s">
        <v>73</v>
      </c>
      <c r="D155" s="20"/>
      <c r="E155" s="41" t="s">
        <v>347</v>
      </c>
      <c r="F155" s="42">
        <f>F156</f>
        <v>16525.400000000001</v>
      </c>
      <c r="G155" s="42">
        <f t="shared" si="38"/>
        <v>5564.9</v>
      </c>
      <c r="H155" s="87">
        <f t="shared" si="32"/>
        <v>33.674827840778434</v>
      </c>
      <c r="I155" s="1"/>
    </row>
    <row r="156" spans="1:9" ht="25.5" outlineLevel="5" x14ac:dyDescent="0.25">
      <c r="A156" s="20" t="s">
        <v>10</v>
      </c>
      <c r="B156" s="19" t="s">
        <v>72</v>
      </c>
      <c r="C156" s="19" t="s">
        <v>74</v>
      </c>
      <c r="D156" s="20"/>
      <c r="E156" s="41" t="s">
        <v>348</v>
      </c>
      <c r="F156" s="42">
        <f>F159+F157</f>
        <v>16525.400000000001</v>
      </c>
      <c r="G156" s="42">
        <f>G159+G157</f>
        <v>5564.9</v>
      </c>
      <c r="H156" s="87">
        <f t="shared" si="32"/>
        <v>33.674827840778434</v>
      </c>
      <c r="I156" s="1"/>
    </row>
    <row r="157" spans="1:9" ht="38.25" outlineLevel="7" x14ac:dyDescent="0.25">
      <c r="A157" s="20" t="s">
        <v>10</v>
      </c>
      <c r="B157" s="19" t="s">
        <v>72</v>
      </c>
      <c r="C157" s="19" t="s">
        <v>530</v>
      </c>
      <c r="D157" s="20"/>
      <c r="E157" s="41" t="s">
        <v>349</v>
      </c>
      <c r="F157" s="42">
        <f>F158</f>
        <v>13220.4</v>
      </c>
      <c r="G157" s="42">
        <f>G158</f>
        <v>4452</v>
      </c>
      <c r="H157" s="87">
        <f t="shared" si="32"/>
        <v>33.67522919124989</v>
      </c>
      <c r="I157" s="1"/>
    </row>
    <row r="158" spans="1:9" ht="25.5" outlineLevel="7" x14ac:dyDescent="0.25">
      <c r="A158" s="20" t="s">
        <v>10</v>
      </c>
      <c r="B158" s="19" t="s">
        <v>72</v>
      </c>
      <c r="C158" s="19" t="s">
        <v>530</v>
      </c>
      <c r="D158" s="20">
        <v>200</v>
      </c>
      <c r="E158" s="41" t="s">
        <v>282</v>
      </c>
      <c r="F158" s="42">
        <v>13220.4</v>
      </c>
      <c r="G158" s="42">
        <v>4452</v>
      </c>
      <c r="H158" s="87">
        <f t="shared" si="32"/>
        <v>33.67522919124989</v>
      </c>
      <c r="I158" s="1"/>
    </row>
    <row r="159" spans="1:9" ht="38.25" outlineLevel="6" x14ac:dyDescent="0.25">
      <c r="A159" s="20" t="s">
        <v>10</v>
      </c>
      <c r="B159" s="19" t="s">
        <v>72</v>
      </c>
      <c r="C159" s="19" t="s">
        <v>75</v>
      </c>
      <c r="D159" s="20"/>
      <c r="E159" s="41" t="s">
        <v>349</v>
      </c>
      <c r="F159" s="42">
        <f>F160</f>
        <v>3305</v>
      </c>
      <c r="G159" s="42">
        <f>G160</f>
        <v>1112.9000000000001</v>
      </c>
      <c r="H159" s="87">
        <f t="shared" si="32"/>
        <v>33.673222390317704</v>
      </c>
      <c r="I159" s="1"/>
    </row>
    <row r="160" spans="1:9" ht="25.5" outlineLevel="7" x14ac:dyDescent="0.25">
      <c r="A160" s="20" t="s">
        <v>10</v>
      </c>
      <c r="B160" s="19" t="s">
        <v>72</v>
      </c>
      <c r="C160" s="19" t="s">
        <v>75</v>
      </c>
      <c r="D160" s="20" t="s">
        <v>7</v>
      </c>
      <c r="E160" s="41" t="s">
        <v>282</v>
      </c>
      <c r="F160" s="42">
        <v>3305</v>
      </c>
      <c r="G160" s="42">
        <v>1112.9000000000001</v>
      </c>
      <c r="H160" s="87">
        <f t="shared" si="32"/>
        <v>33.673222390317704</v>
      </c>
      <c r="I160" s="1"/>
    </row>
    <row r="161" spans="1:11" outlineLevel="2" x14ac:dyDescent="0.25">
      <c r="A161" s="20" t="s">
        <v>10</v>
      </c>
      <c r="B161" s="19" t="s">
        <v>76</v>
      </c>
      <c r="C161" s="19"/>
      <c r="D161" s="20"/>
      <c r="E161" s="41" t="s">
        <v>250</v>
      </c>
      <c r="F161" s="42">
        <f>F162+F195</f>
        <v>144475.99999999997</v>
      </c>
      <c r="G161" s="42">
        <f>G162+G195</f>
        <v>18273.5</v>
      </c>
      <c r="H161" s="87">
        <f t="shared" si="32"/>
        <v>12.648121487305852</v>
      </c>
      <c r="I161" s="1"/>
    </row>
    <row r="162" spans="1:11" ht="51" outlineLevel="3" x14ac:dyDescent="0.25">
      <c r="A162" s="20" t="s">
        <v>10</v>
      </c>
      <c r="B162" s="19" t="s">
        <v>76</v>
      </c>
      <c r="C162" s="19" t="s">
        <v>69</v>
      </c>
      <c r="D162" s="20"/>
      <c r="E162" s="41" t="s">
        <v>729</v>
      </c>
      <c r="F162" s="42">
        <f>F163+F189</f>
        <v>144075.99999999997</v>
      </c>
      <c r="G162" s="42">
        <f>G163+G189</f>
        <v>18273.5</v>
      </c>
      <c r="H162" s="87">
        <f t="shared" si="32"/>
        <v>12.683236625114525</v>
      </c>
      <c r="I162" s="1"/>
    </row>
    <row r="163" spans="1:11" ht="25.5" outlineLevel="4" x14ac:dyDescent="0.25">
      <c r="A163" s="20" t="s">
        <v>10</v>
      </c>
      <c r="B163" s="19" t="s">
        <v>76</v>
      </c>
      <c r="C163" s="19" t="s">
        <v>73</v>
      </c>
      <c r="D163" s="20"/>
      <c r="E163" s="41" t="s">
        <v>347</v>
      </c>
      <c r="F163" s="42">
        <f>F164+F175+F184</f>
        <v>140723.19999999998</v>
      </c>
      <c r="G163" s="42">
        <f>G164+G175+G184</f>
        <v>18273.5</v>
      </c>
      <c r="H163" s="87">
        <f t="shared" si="32"/>
        <v>12.985421025104603</v>
      </c>
      <c r="I163" s="1"/>
    </row>
    <row r="164" spans="1:11" ht="38.25" outlineLevel="5" x14ac:dyDescent="0.25">
      <c r="A164" s="20" t="s">
        <v>10</v>
      </c>
      <c r="B164" s="19" t="s">
        <v>76</v>
      </c>
      <c r="C164" s="19" t="s">
        <v>77</v>
      </c>
      <c r="D164" s="20"/>
      <c r="E164" s="41" t="s">
        <v>696</v>
      </c>
      <c r="F164" s="42">
        <f>F165+F167+F169+F171+F173</f>
        <v>59648.9</v>
      </c>
      <c r="G164" s="42">
        <f t="shared" ref="G164" si="39">G165+G167+G169+G171+G173</f>
        <v>18273.5</v>
      </c>
      <c r="H164" s="87">
        <f t="shared" si="32"/>
        <v>30.635099725225444</v>
      </c>
      <c r="I164" s="1"/>
    </row>
    <row r="165" spans="1:11" ht="65.25" customHeight="1" outlineLevel="6" x14ac:dyDescent="0.25">
      <c r="A165" s="20" t="s">
        <v>10</v>
      </c>
      <c r="B165" s="19" t="s">
        <v>76</v>
      </c>
      <c r="C165" s="19" t="s">
        <v>792</v>
      </c>
      <c r="D165" s="20"/>
      <c r="E165" s="41" t="s">
        <v>351</v>
      </c>
      <c r="F165" s="42">
        <f>F166</f>
        <v>22148.9</v>
      </c>
      <c r="G165" s="42">
        <f>G166</f>
        <v>8110</v>
      </c>
      <c r="H165" s="87">
        <f t="shared" si="32"/>
        <v>36.615813877890098</v>
      </c>
      <c r="I165" s="5"/>
      <c r="J165" s="5"/>
      <c r="K165" s="5"/>
    </row>
    <row r="166" spans="1:11" ht="25.5" outlineLevel="7" x14ac:dyDescent="0.25">
      <c r="A166" s="20" t="s">
        <v>10</v>
      </c>
      <c r="B166" s="19" t="s">
        <v>76</v>
      </c>
      <c r="C166" s="19" t="s">
        <v>792</v>
      </c>
      <c r="D166" s="20" t="s">
        <v>7</v>
      </c>
      <c r="E166" s="41" t="s">
        <v>282</v>
      </c>
      <c r="F166" s="42">
        <v>22148.9</v>
      </c>
      <c r="G166" s="42">
        <v>8110</v>
      </c>
      <c r="H166" s="87">
        <f t="shared" si="32"/>
        <v>36.615813877890098</v>
      </c>
      <c r="I166" s="1"/>
    </row>
    <row r="167" spans="1:11" ht="38.25" outlineLevel="6" x14ac:dyDescent="0.25">
      <c r="A167" s="20" t="s">
        <v>10</v>
      </c>
      <c r="B167" s="19" t="s">
        <v>76</v>
      </c>
      <c r="C167" s="19" t="s">
        <v>808</v>
      </c>
      <c r="D167" s="20"/>
      <c r="E167" s="41" t="s">
        <v>352</v>
      </c>
      <c r="F167" s="42">
        <f>F168</f>
        <v>10000</v>
      </c>
      <c r="G167" s="42">
        <f>G168</f>
        <v>7000</v>
      </c>
      <c r="H167" s="87">
        <f t="shared" si="32"/>
        <v>70</v>
      </c>
      <c r="I167" s="1"/>
    </row>
    <row r="168" spans="1:11" ht="25.5" outlineLevel="7" x14ac:dyDescent="0.25">
      <c r="A168" s="20" t="s">
        <v>10</v>
      </c>
      <c r="B168" s="19" t="s">
        <v>76</v>
      </c>
      <c r="C168" s="19" t="s">
        <v>808</v>
      </c>
      <c r="D168" s="20" t="s">
        <v>38</v>
      </c>
      <c r="E168" s="41" t="s">
        <v>308</v>
      </c>
      <c r="F168" s="42">
        <v>10000</v>
      </c>
      <c r="G168" s="42">
        <v>7000</v>
      </c>
      <c r="H168" s="87">
        <f t="shared" si="32"/>
        <v>70</v>
      </c>
      <c r="I168" s="1"/>
    </row>
    <row r="169" spans="1:11" ht="25.5" outlineLevel="6" x14ac:dyDescent="0.25">
      <c r="A169" s="20" t="s">
        <v>10</v>
      </c>
      <c r="B169" s="19" t="s">
        <v>76</v>
      </c>
      <c r="C169" s="19" t="s">
        <v>809</v>
      </c>
      <c r="D169" s="20"/>
      <c r="E169" s="41" t="s">
        <v>353</v>
      </c>
      <c r="F169" s="42">
        <f>F170</f>
        <v>10500</v>
      </c>
      <c r="G169" s="42">
        <f>G170</f>
        <v>938.7</v>
      </c>
      <c r="H169" s="87">
        <f t="shared" si="32"/>
        <v>8.9400000000000013</v>
      </c>
      <c r="I169" s="1"/>
    </row>
    <row r="170" spans="1:11" ht="25.5" outlineLevel="7" x14ac:dyDescent="0.25">
      <c r="A170" s="20" t="s">
        <v>10</v>
      </c>
      <c r="B170" s="19" t="s">
        <v>76</v>
      </c>
      <c r="C170" s="19" t="s">
        <v>809</v>
      </c>
      <c r="D170" s="20" t="s">
        <v>7</v>
      </c>
      <c r="E170" s="41" t="s">
        <v>282</v>
      </c>
      <c r="F170" s="42">
        <v>10500</v>
      </c>
      <c r="G170" s="42">
        <v>938.7</v>
      </c>
      <c r="H170" s="87">
        <f t="shared" si="32"/>
        <v>8.9400000000000013</v>
      </c>
      <c r="I170" s="1"/>
    </row>
    <row r="171" spans="1:11" ht="51" outlineLevel="6" x14ac:dyDescent="0.25">
      <c r="A171" s="20" t="s">
        <v>10</v>
      </c>
      <c r="B171" s="19" t="s">
        <v>76</v>
      </c>
      <c r="C171" s="19" t="s">
        <v>810</v>
      </c>
      <c r="D171" s="20"/>
      <c r="E171" s="41" t="s">
        <v>697</v>
      </c>
      <c r="F171" s="42">
        <f>F172</f>
        <v>10000</v>
      </c>
      <c r="G171" s="42">
        <f>G172</f>
        <v>2224.8000000000002</v>
      </c>
      <c r="H171" s="87">
        <f t="shared" si="32"/>
        <v>22.248000000000001</v>
      </c>
      <c r="I171" s="1"/>
    </row>
    <row r="172" spans="1:11" ht="25.5" outlineLevel="7" x14ac:dyDescent="0.25">
      <c r="A172" s="20" t="s">
        <v>10</v>
      </c>
      <c r="B172" s="19" t="s">
        <v>76</v>
      </c>
      <c r="C172" s="19" t="s">
        <v>810</v>
      </c>
      <c r="D172" s="20" t="s">
        <v>7</v>
      </c>
      <c r="E172" s="41" t="s">
        <v>282</v>
      </c>
      <c r="F172" s="42">
        <v>10000</v>
      </c>
      <c r="G172" s="42">
        <v>2224.8000000000002</v>
      </c>
      <c r="H172" s="87">
        <f t="shared" si="32"/>
        <v>22.248000000000001</v>
      </c>
      <c r="I172" s="1"/>
    </row>
    <row r="173" spans="1:11" ht="54.75" customHeight="1" outlineLevel="7" x14ac:dyDescent="0.25">
      <c r="A173" s="20">
        <v>802</v>
      </c>
      <c r="B173" s="19" t="s">
        <v>76</v>
      </c>
      <c r="C173" s="19" t="s">
        <v>811</v>
      </c>
      <c r="D173" s="20"/>
      <c r="E173" s="25" t="s">
        <v>776</v>
      </c>
      <c r="F173" s="42">
        <f>F174</f>
        <v>7000</v>
      </c>
      <c r="G173" s="42">
        <f>G174</f>
        <v>0</v>
      </c>
      <c r="H173" s="87">
        <f t="shared" si="32"/>
        <v>0</v>
      </c>
      <c r="I173" s="1"/>
    </row>
    <row r="174" spans="1:11" ht="25.5" outlineLevel="7" x14ac:dyDescent="0.25">
      <c r="A174" s="20">
        <v>802</v>
      </c>
      <c r="B174" s="19" t="s">
        <v>76</v>
      </c>
      <c r="C174" s="19" t="s">
        <v>811</v>
      </c>
      <c r="D174" s="43">
        <v>400</v>
      </c>
      <c r="E174" s="41" t="s">
        <v>374</v>
      </c>
      <c r="F174" s="42">
        <v>7000</v>
      </c>
      <c r="G174" s="42">
        <v>0</v>
      </c>
      <c r="H174" s="87">
        <f t="shared" si="32"/>
        <v>0</v>
      </c>
      <c r="I174" s="1"/>
    </row>
    <row r="175" spans="1:11" ht="25.5" outlineLevel="5" x14ac:dyDescent="0.25">
      <c r="A175" s="20" t="s">
        <v>10</v>
      </c>
      <c r="B175" s="19" t="s">
        <v>76</v>
      </c>
      <c r="C175" s="19" t="s">
        <v>78</v>
      </c>
      <c r="D175" s="20"/>
      <c r="E175" s="41" t="s">
        <v>570</v>
      </c>
      <c r="F175" s="42">
        <f>F182+F176+F178+F180</f>
        <v>73036.899999999994</v>
      </c>
      <c r="G175" s="42">
        <f t="shared" ref="G175" si="40">G182+G176+G178+G180</f>
        <v>0</v>
      </c>
      <c r="H175" s="87">
        <f t="shared" si="32"/>
        <v>0</v>
      </c>
      <c r="I175" s="1"/>
    </row>
    <row r="176" spans="1:11" ht="25.5" customHeight="1" outlineLevel="5" x14ac:dyDescent="0.25">
      <c r="A176" s="20" t="s">
        <v>10</v>
      </c>
      <c r="B176" s="19" t="s">
        <v>76</v>
      </c>
      <c r="C176" s="19" t="s">
        <v>793</v>
      </c>
      <c r="D176" s="20"/>
      <c r="E176" s="41" t="s">
        <v>654</v>
      </c>
      <c r="F176" s="42">
        <f>F177</f>
        <v>42132.4</v>
      </c>
      <c r="G176" s="42">
        <f t="shared" ref="G176" si="41">G177</f>
        <v>0</v>
      </c>
      <c r="H176" s="87">
        <f t="shared" si="32"/>
        <v>0</v>
      </c>
      <c r="I176" s="1"/>
    </row>
    <row r="177" spans="1:9" ht="25.5" outlineLevel="5" x14ac:dyDescent="0.25">
      <c r="A177" s="20" t="s">
        <v>10</v>
      </c>
      <c r="B177" s="19" t="s">
        <v>76</v>
      </c>
      <c r="C177" s="19" t="s">
        <v>793</v>
      </c>
      <c r="D177" s="20">
        <v>200</v>
      </c>
      <c r="E177" s="41" t="s">
        <v>282</v>
      </c>
      <c r="F177" s="42">
        <v>42132.4</v>
      </c>
      <c r="G177" s="42">
        <v>0</v>
      </c>
      <c r="H177" s="87">
        <f t="shared" si="32"/>
        <v>0</v>
      </c>
      <c r="I177" s="1"/>
    </row>
    <row r="178" spans="1:9" ht="51" outlineLevel="5" x14ac:dyDescent="0.25">
      <c r="A178" s="20" t="s">
        <v>10</v>
      </c>
      <c r="B178" s="19" t="s">
        <v>76</v>
      </c>
      <c r="C178" s="19" t="s">
        <v>802</v>
      </c>
      <c r="D178" s="20"/>
      <c r="E178" s="25" t="s">
        <v>864</v>
      </c>
      <c r="F178" s="42">
        <f>F179</f>
        <v>21081.7</v>
      </c>
      <c r="G178" s="42">
        <f t="shared" ref="G178" si="42">G179</f>
        <v>0</v>
      </c>
      <c r="H178" s="87">
        <f t="shared" si="32"/>
        <v>0</v>
      </c>
      <c r="I178" s="1"/>
    </row>
    <row r="179" spans="1:9" ht="25.5" outlineLevel="5" x14ac:dyDescent="0.25">
      <c r="A179" s="20" t="s">
        <v>10</v>
      </c>
      <c r="B179" s="19" t="s">
        <v>76</v>
      </c>
      <c r="C179" s="19" t="s">
        <v>802</v>
      </c>
      <c r="D179" s="20">
        <v>200</v>
      </c>
      <c r="E179" s="41" t="s">
        <v>282</v>
      </c>
      <c r="F179" s="42">
        <f>5141.4-5141.4+21081.7</f>
        <v>21081.7</v>
      </c>
      <c r="G179" s="42">
        <v>0</v>
      </c>
      <c r="H179" s="87">
        <f t="shared" si="32"/>
        <v>0</v>
      </c>
      <c r="I179" s="1"/>
    </row>
    <row r="180" spans="1:9" ht="52.5" customHeight="1" outlineLevel="5" x14ac:dyDescent="0.25">
      <c r="A180" s="20" t="s">
        <v>10</v>
      </c>
      <c r="B180" s="19" t="s">
        <v>76</v>
      </c>
      <c r="C180" s="19" t="s">
        <v>831</v>
      </c>
      <c r="D180" s="20"/>
      <c r="E180" s="41" t="s">
        <v>803</v>
      </c>
      <c r="F180" s="42">
        <f>F181</f>
        <v>5141.3999999999996</v>
      </c>
      <c r="G180" s="42">
        <f t="shared" ref="G180" si="43">G181</f>
        <v>0</v>
      </c>
      <c r="H180" s="87">
        <f t="shared" si="32"/>
        <v>0</v>
      </c>
      <c r="I180" s="1"/>
    </row>
    <row r="181" spans="1:9" ht="25.5" outlineLevel="5" x14ac:dyDescent="0.25">
      <c r="A181" s="20" t="s">
        <v>10</v>
      </c>
      <c r="B181" s="19" t="s">
        <v>76</v>
      </c>
      <c r="C181" s="19" t="s">
        <v>831</v>
      </c>
      <c r="D181" s="20">
        <v>200</v>
      </c>
      <c r="E181" s="41" t="s">
        <v>282</v>
      </c>
      <c r="F181" s="42">
        <v>5141.3999999999996</v>
      </c>
      <c r="G181" s="42">
        <v>0</v>
      </c>
      <c r="H181" s="87">
        <f t="shared" si="32"/>
        <v>0</v>
      </c>
      <c r="I181" s="1"/>
    </row>
    <row r="182" spans="1:9" ht="26.25" customHeight="1" outlineLevel="6" x14ac:dyDescent="0.25">
      <c r="A182" s="20" t="s">
        <v>10</v>
      </c>
      <c r="B182" s="19" t="s">
        <v>76</v>
      </c>
      <c r="C182" s="19" t="s">
        <v>794</v>
      </c>
      <c r="D182" s="20"/>
      <c r="E182" s="41" t="s">
        <v>655</v>
      </c>
      <c r="F182" s="42">
        <f>F183</f>
        <v>4681.3999999999996</v>
      </c>
      <c r="G182" s="42">
        <f>G183</f>
        <v>0</v>
      </c>
      <c r="H182" s="87">
        <f t="shared" si="32"/>
        <v>0</v>
      </c>
      <c r="I182" s="1"/>
    </row>
    <row r="183" spans="1:9" ht="25.5" outlineLevel="7" x14ac:dyDescent="0.25">
      <c r="A183" s="20" t="s">
        <v>10</v>
      </c>
      <c r="B183" s="19" t="s">
        <v>76</v>
      </c>
      <c r="C183" s="19" t="s">
        <v>794</v>
      </c>
      <c r="D183" s="20" t="s">
        <v>7</v>
      </c>
      <c r="E183" s="41" t="s">
        <v>282</v>
      </c>
      <c r="F183" s="42">
        <v>4681.3999999999996</v>
      </c>
      <c r="G183" s="42">
        <v>0</v>
      </c>
      <c r="H183" s="87">
        <f t="shared" si="32"/>
        <v>0</v>
      </c>
      <c r="I183" s="1"/>
    </row>
    <row r="184" spans="1:9" ht="38.25" outlineLevel="5" x14ac:dyDescent="0.25">
      <c r="A184" s="20" t="s">
        <v>10</v>
      </c>
      <c r="B184" s="19" t="s">
        <v>76</v>
      </c>
      <c r="C184" s="19" t="s">
        <v>79</v>
      </c>
      <c r="D184" s="20"/>
      <c r="E184" s="41" t="s">
        <v>571</v>
      </c>
      <c r="F184" s="42">
        <f>F187+F185</f>
        <v>8037.4</v>
      </c>
      <c r="G184" s="42">
        <f>G187+G185</f>
        <v>0</v>
      </c>
      <c r="H184" s="87">
        <f t="shared" si="32"/>
        <v>0</v>
      </c>
      <c r="I184" s="1"/>
    </row>
    <row r="185" spans="1:9" ht="25.5" outlineLevel="5" x14ac:dyDescent="0.25">
      <c r="A185" s="20" t="s">
        <v>10</v>
      </c>
      <c r="B185" s="19" t="s">
        <v>76</v>
      </c>
      <c r="C185" s="19" t="s">
        <v>795</v>
      </c>
      <c r="D185" s="20"/>
      <c r="E185" s="41" t="s">
        <v>531</v>
      </c>
      <c r="F185" s="42">
        <f>F186</f>
        <v>7233.7</v>
      </c>
      <c r="G185" s="42">
        <f>G186</f>
        <v>0</v>
      </c>
      <c r="H185" s="87">
        <f t="shared" si="32"/>
        <v>0</v>
      </c>
      <c r="I185" s="1"/>
    </row>
    <row r="186" spans="1:9" ht="25.5" outlineLevel="5" x14ac:dyDescent="0.25">
      <c r="A186" s="20" t="s">
        <v>10</v>
      </c>
      <c r="B186" s="19" t="s">
        <v>76</v>
      </c>
      <c r="C186" s="19" t="s">
        <v>795</v>
      </c>
      <c r="D186" s="20" t="s">
        <v>7</v>
      </c>
      <c r="E186" s="41" t="s">
        <v>282</v>
      </c>
      <c r="F186" s="42">
        <v>7233.7</v>
      </c>
      <c r="G186" s="42">
        <v>0</v>
      </c>
      <c r="H186" s="87">
        <f t="shared" si="32"/>
        <v>0</v>
      </c>
      <c r="I186" s="1"/>
    </row>
    <row r="187" spans="1:9" ht="25.5" outlineLevel="6" x14ac:dyDescent="0.25">
      <c r="A187" s="20" t="s">
        <v>10</v>
      </c>
      <c r="B187" s="19" t="s">
        <v>76</v>
      </c>
      <c r="C187" s="19" t="s">
        <v>796</v>
      </c>
      <c r="D187" s="20"/>
      <c r="E187" s="41" t="s">
        <v>357</v>
      </c>
      <c r="F187" s="42">
        <f>F188</f>
        <v>803.7</v>
      </c>
      <c r="G187" s="42">
        <f>G188</f>
        <v>0</v>
      </c>
      <c r="H187" s="87">
        <f t="shared" si="32"/>
        <v>0</v>
      </c>
      <c r="I187" s="1"/>
    </row>
    <row r="188" spans="1:9" ht="25.5" outlineLevel="7" x14ac:dyDescent="0.25">
      <c r="A188" s="20" t="s">
        <v>10</v>
      </c>
      <c r="B188" s="19" t="s">
        <v>76</v>
      </c>
      <c r="C188" s="19" t="s">
        <v>796</v>
      </c>
      <c r="D188" s="20" t="s">
        <v>7</v>
      </c>
      <c r="E188" s="41" t="s">
        <v>282</v>
      </c>
      <c r="F188" s="42">
        <v>803.7</v>
      </c>
      <c r="G188" s="42">
        <v>0</v>
      </c>
      <c r="H188" s="87">
        <f t="shared" si="32"/>
        <v>0</v>
      </c>
      <c r="I188" s="1"/>
    </row>
    <row r="189" spans="1:9" ht="25.5" outlineLevel="4" x14ac:dyDescent="0.25">
      <c r="A189" s="20" t="s">
        <v>10</v>
      </c>
      <c r="B189" s="19" t="s">
        <v>76</v>
      </c>
      <c r="C189" s="19" t="s">
        <v>80</v>
      </c>
      <c r="D189" s="20"/>
      <c r="E189" s="41" t="s">
        <v>358</v>
      </c>
      <c r="F189" s="42">
        <f>F190</f>
        <v>3352.8</v>
      </c>
      <c r="G189" s="42">
        <f>G190</f>
        <v>0</v>
      </c>
      <c r="H189" s="87">
        <f t="shared" si="32"/>
        <v>0</v>
      </c>
      <c r="I189" s="1"/>
    </row>
    <row r="190" spans="1:9" ht="51" outlineLevel="5" x14ac:dyDescent="0.25">
      <c r="A190" s="20" t="s">
        <v>10</v>
      </c>
      <c r="B190" s="19" t="s">
        <v>76</v>
      </c>
      <c r="C190" s="19" t="s">
        <v>859</v>
      </c>
      <c r="D190" s="20"/>
      <c r="E190" s="41" t="s">
        <v>572</v>
      </c>
      <c r="F190" s="42">
        <f>F191+F193</f>
        <v>3352.8</v>
      </c>
      <c r="G190" s="42">
        <f>G191+G193</f>
        <v>0</v>
      </c>
      <c r="H190" s="87">
        <f t="shared" si="32"/>
        <v>0</v>
      </c>
      <c r="I190" s="1"/>
    </row>
    <row r="191" spans="1:9" ht="38.25" outlineLevel="5" x14ac:dyDescent="0.25">
      <c r="A191" s="20" t="s">
        <v>10</v>
      </c>
      <c r="B191" s="19" t="s">
        <v>76</v>
      </c>
      <c r="C191" s="19" t="s">
        <v>860</v>
      </c>
      <c r="D191" s="20"/>
      <c r="E191" s="41" t="s">
        <v>532</v>
      </c>
      <c r="F191" s="42">
        <f>F192</f>
        <v>3017.5</v>
      </c>
      <c r="G191" s="42">
        <f>G192</f>
        <v>0</v>
      </c>
      <c r="H191" s="87">
        <f t="shared" si="32"/>
        <v>0</v>
      </c>
      <c r="I191" s="1"/>
    </row>
    <row r="192" spans="1:9" ht="25.5" outlineLevel="5" x14ac:dyDescent="0.25">
      <c r="A192" s="20" t="s">
        <v>10</v>
      </c>
      <c r="B192" s="19" t="s">
        <v>76</v>
      </c>
      <c r="C192" s="19" t="s">
        <v>860</v>
      </c>
      <c r="D192" s="20" t="s">
        <v>7</v>
      </c>
      <c r="E192" s="41" t="s">
        <v>282</v>
      </c>
      <c r="F192" s="42">
        <v>3017.5</v>
      </c>
      <c r="G192" s="42">
        <v>0</v>
      </c>
      <c r="H192" s="87">
        <f t="shared" si="32"/>
        <v>0</v>
      </c>
      <c r="I192" s="1"/>
    </row>
    <row r="193" spans="1:9" ht="38.25" outlineLevel="6" x14ac:dyDescent="0.25">
      <c r="A193" s="43" t="s">
        <v>10</v>
      </c>
      <c r="B193" s="44" t="s">
        <v>76</v>
      </c>
      <c r="C193" s="19" t="s">
        <v>861</v>
      </c>
      <c r="D193" s="43"/>
      <c r="E193" s="25" t="s">
        <v>361</v>
      </c>
      <c r="F193" s="45">
        <f>F194</f>
        <v>335.3</v>
      </c>
      <c r="G193" s="45">
        <f>G194</f>
        <v>0</v>
      </c>
      <c r="H193" s="87">
        <f t="shared" si="32"/>
        <v>0</v>
      </c>
      <c r="I193" s="1"/>
    </row>
    <row r="194" spans="1:9" ht="25.5" outlineLevel="7" x14ac:dyDescent="0.25">
      <c r="A194" s="43" t="s">
        <v>10</v>
      </c>
      <c r="B194" s="44" t="s">
        <v>76</v>
      </c>
      <c r="C194" s="19" t="s">
        <v>861</v>
      </c>
      <c r="D194" s="43" t="s">
        <v>7</v>
      </c>
      <c r="E194" s="25" t="s">
        <v>282</v>
      </c>
      <c r="F194" s="45">
        <v>335.3</v>
      </c>
      <c r="G194" s="45">
        <v>0</v>
      </c>
      <c r="H194" s="87">
        <f t="shared" si="32"/>
        <v>0</v>
      </c>
      <c r="I194" s="1"/>
    </row>
    <row r="195" spans="1:9" ht="39.75" customHeight="1" outlineLevel="3" x14ac:dyDescent="0.25">
      <c r="A195" s="20" t="s">
        <v>10</v>
      </c>
      <c r="B195" s="19" t="s">
        <v>76</v>
      </c>
      <c r="C195" s="19" t="s">
        <v>28</v>
      </c>
      <c r="D195" s="20"/>
      <c r="E195" s="41" t="s">
        <v>675</v>
      </c>
      <c r="F195" s="42">
        <f>F196</f>
        <v>400</v>
      </c>
      <c r="G195" s="42">
        <f t="shared" ref="G195" si="44">G196</f>
        <v>0</v>
      </c>
      <c r="H195" s="87">
        <f t="shared" si="32"/>
        <v>0</v>
      </c>
      <c r="I195" s="1"/>
    </row>
    <row r="196" spans="1:9" ht="25.5" outlineLevel="4" x14ac:dyDescent="0.25">
      <c r="A196" s="20" t="s">
        <v>10</v>
      </c>
      <c r="B196" s="19" t="s">
        <v>76</v>
      </c>
      <c r="C196" s="19" t="s">
        <v>34</v>
      </c>
      <c r="D196" s="20"/>
      <c r="E196" s="41" t="s">
        <v>695</v>
      </c>
      <c r="F196" s="42">
        <f>F197</f>
        <v>400</v>
      </c>
      <c r="G196" s="42">
        <f t="shared" ref="G196:G197" si="45">G197</f>
        <v>0</v>
      </c>
      <c r="H196" s="87">
        <f t="shared" si="32"/>
        <v>0</v>
      </c>
      <c r="I196" s="1"/>
    </row>
    <row r="197" spans="1:9" ht="51" customHeight="1" outlineLevel="5" x14ac:dyDescent="0.25">
      <c r="A197" s="20" t="s">
        <v>10</v>
      </c>
      <c r="B197" s="19" t="s">
        <v>76</v>
      </c>
      <c r="C197" s="19" t="s">
        <v>35</v>
      </c>
      <c r="D197" s="20"/>
      <c r="E197" s="41" t="s">
        <v>304</v>
      </c>
      <c r="F197" s="42">
        <f>F198</f>
        <v>400</v>
      </c>
      <c r="G197" s="42">
        <f t="shared" si="45"/>
        <v>0</v>
      </c>
      <c r="H197" s="87">
        <f t="shared" si="32"/>
        <v>0</v>
      </c>
      <c r="I197" s="1"/>
    </row>
    <row r="198" spans="1:9" ht="56.25" customHeight="1" outlineLevel="7" x14ac:dyDescent="0.25">
      <c r="A198" s="20" t="s">
        <v>10</v>
      </c>
      <c r="B198" s="19" t="s">
        <v>76</v>
      </c>
      <c r="C198" s="19" t="s">
        <v>812</v>
      </c>
      <c r="D198" s="20"/>
      <c r="E198" s="41" t="s">
        <v>634</v>
      </c>
      <c r="F198" s="42">
        <f>F199</f>
        <v>400</v>
      </c>
      <c r="G198" s="42">
        <f t="shared" ref="G198" si="46">G199</f>
        <v>0</v>
      </c>
      <c r="H198" s="87">
        <f t="shared" si="32"/>
        <v>0</v>
      </c>
      <c r="I198" s="1"/>
    </row>
    <row r="199" spans="1:9" ht="25.5" outlineLevel="7" x14ac:dyDescent="0.25">
      <c r="A199" s="20" t="s">
        <v>10</v>
      </c>
      <c r="B199" s="19" t="s">
        <v>76</v>
      </c>
      <c r="C199" s="19" t="s">
        <v>812</v>
      </c>
      <c r="D199" s="20" t="s">
        <v>7</v>
      </c>
      <c r="E199" s="41" t="s">
        <v>282</v>
      </c>
      <c r="F199" s="42">
        <v>400</v>
      </c>
      <c r="G199" s="42">
        <v>0</v>
      </c>
      <c r="H199" s="87">
        <f t="shared" si="32"/>
        <v>0</v>
      </c>
      <c r="I199" s="1"/>
    </row>
    <row r="200" spans="1:9" outlineLevel="2" x14ac:dyDescent="0.25">
      <c r="A200" s="20" t="s">
        <v>10</v>
      </c>
      <c r="B200" s="19" t="s">
        <v>82</v>
      </c>
      <c r="C200" s="19"/>
      <c r="D200" s="20"/>
      <c r="E200" s="41" t="s">
        <v>251</v>
      </c>
      <c r="F200" s="42">
        <f>F201</f>
        <v>100</v>
      </c>
      <c r="G200" s="42">
        <f>G201</f>
        <v>37.4</v>
      </c>
      <c r="H200" s="87">
        <f t="shared" si="32"/>
        <v>37.4</v>
      </c>
      <c r="I200" s="1"/>
    </row>
    <row r="201" spans="1:9" ht="38.25" outlineLevel="3" x14ac:dyDescent="0.25">
      <c r="A201" s="20" t="s">
        <v>10</v>
      </c>
      <c r="B201" s="19" t="s">
        <v>82</v>
      </c>
      <c r="C201" s="19" t="s">
        <v>28</v>
      </c>
      <c r="D201" s="20"/>
      <c r="E201" s="41" t="s">
        <v>675</v>
      </c>
      <c r="F201" s="42">
        <f>F202</f>
        <v>100</v>
      </c>
      <c r="G201" s="42">
        <f t="shared" ref="G201:G203" si="47">G202</f>
        <v>37.4</v>
      </c>
      <c r="H201" s="87">
        <f t="shared" si="32"/>
        <v>37.4</v>
      </c>
      <c r="I201" s="1"/>
    </row>
    <row r="202" spans="1:9" ht="25.5" outlineLevel="4" x14ac:dyDescent="0.25">
      <c r="A202" s="20" t="s">
        <v>10</v>
      </c>
      <c r="B202" s="19" t="s">
        <v>82</v>
      </c>
      <c r="C202" s="19" t="s">
        <v>34</v>
      </c>
      <c r="D202" s="20"/>
      <c r="E202" s="41" t="s">
        <v>695</v>
      </c>
      <c r="F202" s="42">
        <f>F203</f>
        <v>100</v>
      </c>
      <c r="G202" s="42">
        <f t="shared" si="47"/>
        <v>37.4</v>
      </c>
      <c r="H202" s="87">
        <f t="shared" si="32"/>
        <v>37.4</v>
      </c>
      <c r="I202" s="1"/>
    </row>
    <row r="203" spans="1:9" ht="25.5" outlineLevel="5" x14ac:dyDescent="0.25">
      <c r="A203" s="20" t="s">
        <v>10</v>
      </c>
      <c r="B203" s="19" t="s">
        <v>82</v>
      </c>
      <c r="C203" s="19" t="s">
        <v>35</v>
      </c>
      <c r="D203" s="20"/>
      <c r="E203" s="41" t="s">
        <v>813</v>
      </c>
      <c r="F203" s="42">
        <f>F204</f>
        <v>100</v>
      </c>
      <c r="G203" s="42">
        <f t="shared" si="47"/>
        <v>37.4</v>
      </c>
      <c r="H203" s="87">
        <f t="shared" si="32"/>
        <v>37.4</v>
      </c>
      <c r="I203" s="1"/>
    </row>
    <row r="204" spans="1:9" ht="25.5" outlineLevel="6" x14ac:dyDescent="0.25">
      <c r="A204" s="20" t="s">
        <v>10</v>
      </c>
      <c r="B204" s="19" t="s">
        <v>82</v>
      </c>
      <c r="C204" s="19" t="s">
        <v>83</v>
      </c>
      <c r="D204" s="20"/>
      <c r="E204" s="41" t="s">
        <v>365</v>
      </c>
      <c r="F204" s="42">
        <f>F205</f>
        <v>100</v>
      </c>
      <c r="G204" s="42">
        <f>G205</f>
        <v>37.4</v>
      </c>
      <c r="H204" s="87">
        <f t="shared" si="32"/>
        <v>37.4</v>
      </c>
      <c r="I204" s="1"/>
    </row>
    <row r="205" spans="1:9" ht="25.5" outlineLevel="7" x14ac:dyDescent="0.25">
      <c r="A205" s="20" t="s">
        <v>10</v>
      </c>
      <c r="B205" s="19" t="s">
        <v>82</v>
      </c>
      <c r="C205" s="19" t="s">
        <v>83</v>
      </c>
      <c r="D205" s="20" t="s">
        <v>7</v>
      </c>
      <c r="E205" s="41" t="s">
        <v>282</v>
      </c>
      <c r="F205" s="42">
        <v>100</v>
      </c>
      <c r="G205" s="42">
        <v>37.4</v>
      </c>
      <c r="H205" s="87">
        <f t="shared" si="32"/>
        <v>37.4</v>
      </c>
      <c r="I205" s="1"/>
    </row>
    <row r="206" spans="1:9" outlineLevel="1" x14ac:dyDescent="0.25">
      <c r="A206" s="20" t="s">
        <v>10</v>
      </c>
      <c r="B206" s="19" t="s">
        <v>84</v>
      </c>
      <c r="C206" s="19"/>
      <c r="D206" s="20"/>
      <c r="E206" s="41" t="s">
        <v>231</v>
      </c>
      <c r="F206" s="42">
        <f>F207+F227+F259+F319</f>
        <v>148866.70000000001</v>
      </c>
      <c r="G206" s="42">
        <f>G207+G227+G259+G319</f>
        <v>49936.2</v>
      </c>
      <c r="H206" s="87">
        <f t="shared" si="32"/>
        <v>33.544237898737592</v>
      </c>
      <c r="I206" s="1"/>
    </row>
    <row r="207" spans="1:9" outlineLevel="2" x14ac:dyDescent="0.25">
      <c r="A207" s="20" t="s">
        <v>10</v>
      </c>
      <c r="B207" s="19" t="s">
        <v>85</v>
      </c>
      <c r="C207" s="19"/>
      <c r="D207" s="20"/>
      <c r="E207" s="41" t="s">
        <v>252</v>
      </c>
      <c r="F207" s="42">
        <f>F208+F217</f>
        <v>4833.3</v>
      </c>
      <c r="G207" s="42">
        <f>G208+G217</f>
        <v>1700.1</v>
      </c>
      <c r="H207" s="87">
        <f t="shared" si="32"/>
        <v>35.174725342933392</v>
      </c>
      <c r="I207" s="1"/>
    </row>
    <row r="208" spans="1:9" ht="51" outlineLevel="3" x14ac:dyDescent="0.25">
      <c r="A208" s="20" t="s">
        <v>10</v>
      </c>
      <c r="B208" s="19" t="s">
        <v>85</v>
      </c>
      <c r="C208" s="19" t="s">
        <v>69</v>
      </c>
      <c r="D208" s="20"/>
      <c r="E208" s="41" t="s">
        <v>743</v>
      </c>
      <c r="F208" s="42">
        <f t="shared" ref="F208:G209" si="48">F209</f>
        <v>3633.3</v>
      </c>
      <c r="G208" s="42">
        <f t="shared" si="48"/>
        <v>1700.1</v>
      </c>
      <c r="H208" s="87">
        <f t="shared" si="32"/>
        <v>46.792172405251421</v>
      </c>
      <c r="I208" s="1"/>
    </row>
    <row r="209" spans="1:9" ht="25.5" outlineLevel="4" x14ac:dyDescent="0.25">
      <c r="A209" s="20" t="s">
        <v>10</v>
      </c>
      <c r="B209" s="19" t="s">
        <v>85</v>
      </c>
      <c r="C209" s="19" t="s">
        <v>86</v>
      </c>
      <c r="D209" s="20"/>
      <c r="E209" s="41" t="s">
        <v>367</v>
      </c>
      <c r="F209" s="42">
        <f t="shared" si="48"/>
        <v>3633.3</v>
      </c>
      <c r="G209" s="42">
        <f t="shared" si="48"/>
        <v>1700.1</v>
      </c>
      <c r="H209" s="87">
        <f t="shared" si="32"/>
        <v>46.792172405251421</v>
      </c>
      <c r="I209" s="1"/>
    </row>
    <row r="210" spans="1:9" ht="38.25" outlineLevel="5" x14ac:dyDescent="0.25">
      <c r="A210" s="20" t="s">
        <v>10</v>
      </c>
      <c r="B210" s="19" t="s">
        <v>85</v>
      </c>
      <c r="C210" s="19" t="s">
        <v>87</v>
      </c>
      <c r="D210" s="20"/>
      <c r="E210" s="41" t="s">
        <v>368</v>
      </c>
      <c r="F210" s="42">
        <f>F213+F211+F215</f>
        <v>3633.3</v>
      </c>
      <c r="G210" s="42">
        <f>G213+G211+G215</f>
        <v>1700.1</v>
      </c>
      <c r="H210" s="87">
        <f t="shared" ref="H210:H273" si="49">G210/F210*100</f>
        <v>46.792172405251421</v>
      </c>
      <c r="I210" s="1"/>
    </row>
    <row r="211" spans="1:9" ht="38.25" outlineLevel="6" x14ac:dyDescent="0.25">
      <c r="A211" s="20" t="s">
        <v>10</v>
      </c>
      <c r="B211" s="19" t="s">
        <v>85</v>
      </c>
      <c r="C211" s="19" t="s">
        <v>88</v>
      </c>
      <c r="D211" s="20"/>
      <c r="E211" s="41" t="s">
        <v>370</v>
      </c>
      <c r="F211" s="42">
        <f>F212</f>
        <v>2133.3000000000002</v>
      </c>
      <c r="G211" s="42">
        <f>G212</f>
        <v>1480.5</v>
      </c>
      <c r="H211" s="87">
        <f t="shared" si="49"/>
        <v>69.399521867529174</v>
      </c>
      <c r="I211" s="1"/>
    </row>
    <row r="212" spans="1:9" ht="25.5" outlineLevel="7" x14ac:dyDescent="0.25">
      <c r="A212" s="20" t="s">
        <v>10</v>
      </c>
      <c r="B212" s="19" t="s">
        <v>85</v>
      </c>
      <c r="C212" s="19" t="s">
        <v>88</v>
      </c>
      <c r="D212" s="20" t="s">
        <v>7</v>
      </c>
      <c r="E212" s="41" t="s">
        <v>282</v>
      </c>
      <c r="F212" s="42">
        <v>2133.3000000000002</v>
      </c>
      <c r="G212" s="42">
        <v>1480.5</v>
      </c>
      <c r="H212" s="87">
        <f t="shared" si="49"/>
        <v>69.399521867529174</v>
      </c>
      <c r="I212" s="1"/>
    </row>
    <row r="213" spans="1:9" ht="25.5" outlineLevel="6" x14ac:dyDescent="0.25">
      <c r="A213" s="20" t="s">
        <v>10</v>
      </c>
      <c r="B213" s="19" t="s">
        <v>85</v>
      </c>
      <c r="C213" s="19" t="s">
        <v>587</v>
      </c>
      <c r="D213" s="20"/>
      <c r="E213" s="41" t="s">
        <v>698</v>
      </c>
      <c r="F213" s="42">
        <f>F214</f>
        <v>1500</v>
      </c>
      <c r="G213" s="42">
        <f>G214</f>
        <v>119.6</v>
      </c>
      <c r="H213" s="87">
        <f t="shared" si="49"/>
        <v>7.9733333333333327</v>
      </c>
      <c r="I213" s="1"/>
    </row>
    <row r="214" spans="1:9" ht="25.5" outlineLevel="7" x14ac:dyDescent="0.25">
      <c r="A214" s="20" t="s">
        <v>10</v>
      </c>
      <c r="B214" s="19" t="s">
        <v>85</v>
      </c>
      <c r="C214" s="19" t="s">
        <v>587</v>
      </c>
      <c r="D214" s="20">
        <v>200</v>
      </c>
      <c r="E214" s="41" t="s">
        <v>282</v>
      </c>
      <c r="F214" s="42">
        <v>1500</v>
      </c>
      <c r="G214" s="42">
        <v>119.6</v>
      </c>
      <c r="H214" s="87">
        <f t="shared" si="49"/>
        <v>7.9733333333333327</v>
      </c>
      <c r="I214" s="1"/>
    </row>
    <row r="215" spans="1:9" ht="27.75" customHeight="1" outlineLevel="7" x14ac:dyDescent="0.25">
      <c r="A215" s="20" t="s">
        <v>10</v>
      </c>
      <c r="B215" s="19" t="s">
        <v>85</v>
      </c>
      <c r="C215" s="19" t="s">
        <v>883</v>
      </c>
      <c r="D215" s="20"/>
      <c r="E215" s="41" t="s">
        <v>884</v>
      </c>
      <c r="F215" s="42">
        <f>F216</f>
        <v>0</v>
      </c>
      <c r="G215" s="42">
        <f>G216</f>
        <v>100</v>
      </c>
      <c r="H215" s="87" t="s">
        <v>891</v>
      </c>
      <c r="I215" s="1"/>
    </row>
    <row r="216" spans="1:9" ht="25.5" outlineLevel="7" x14ac:dyDescent="0.25">
      <c r="A216" s="20" t="s">
        <v>10</v>
      </c>
      <c r="B216" s="19" t="s">
        <v>85</v>
      </c>
      <c r="C216" s="19" t="s">
        <v>883</v>
      </c>
      <c r="D216" s="20">
        <v>200</v>
      </c>
      <c r="E216" s="41" t="s">
        <v>282</v>
      </c>
      <c r="F216" s="42">
        <v>0</v>
      </c>
      <c r="G216" s="42">
        <v>100</v>
      </c>
      <c r="H216" s="87" t="s">
        <v>891</v>
      </c>
      <c r="I216" s="1"/>
    </row>
    <row r="217" spans="1:9" ht="51" outlineLevel="3" x14ac:dyDescent="0.25">
      <c r="A217" s="20" t="s">
        <v>10</v>
      </c>
      <c r="B217" s="19" t="s">
        <v>85</v>
      </c>
      <c r="C217" s="19" t="s">
        <v>89</v>
      </c>
      <c r="D217" s="20"/>
      <c r="E217" s="41" t="s">
        <v>744</v>
      </c>
      <c r="F217" s="42">
        <f t="shared" ref="F217:G223" si="50">F218</f>
        <v>1200</v>
      </c>
      <c r="G217" s="42">
        <f t="shared" si="50"/>
        <v>0</v>
      </c>
      <c r="H217" s="87">
        <f t="shared" si="49"/>
        <v>0</v>
      </c>
      <c r="I217" s="1"/>
    </row>
    <row r="218" spans="1:9" ht="38.25" outlineLevel="4" x14ac:dyDescent="0.25">
      <c r="A218" s="20" t="s">
        <v>10</v>
      </c>
      <c r="B218" s="19" t="s">
        <v>85</v>
      </c>
      <c r="C218" s="19" t="s">
        <v>90</v>
      </c>
      <c r="D218" s="20"/>
      <c r="E218" s="41" t="s">
        <v>734</v>
      </c>
      <c r="F218" s="42">
        <f>F222+F219</f>
        <v>1200</v>
      </c>
      <c r="G218" s="42">
        <f t="shared" ref="G218" si="51">G222+G219</f>
        <v>0</v>
      </c>
      <c r="H218" s="87">
        <f t="shared" si="49"/>
        <v>0</v>
      </c>
      <c r="I218" s="1"/>
    </row>
    <row r="219" spans="1:9" ht="42" customHeight="1" outlineLevel="4" x14ac:dyDescent="0.25">
      <c r="A219" s="20">
        <v>802</v>
      </c>
      <c r="B219" s="19" t="s">
        <v>85</v>
      </c>
      <c r="C219" s="19" t="s">
        <v>779</v>
      </c>
      <c r="D219" s="20"/>
      <c r="E219" s="41" t="s">
        <v>780</v>
      </c>
      <c r="F219" s="42">
        <f>F220</f>
        <v>250</v>
      </c>
      <c r="G219" s="42">
        <f t="shared" ref="G219" si="52">G220</f>
        <v>0</v>
      </c>
      <c r="H219" s="87">
        <f t="shared" si="49"/>
        <v>0</v>
      </c>
      <c r="I219" s="1"/>
    </row>
    <row r="220" spans="1:9" ht="54.75" customHeight="1" outlineLevel="4" x14ac:dyDescent="0.25">
      <c r="A220" s="20">
        <v>802</v>
      </c>
      <c r="B220" s="19" t="s">
        <v>85</v>
      </c>
      <c r="C220" s="19" t="s">
        <v>661</v>
      </c>
      <c r="D220" s="20"/>
      <c r="E220" s="41" t="s">
        <v>784</v>
      </c>
      <c r="F220" s="42">
        <f>F221</f>
        <v>250</v>
      </c>
      <c r="G220" s="42">
        <f t="shared" ref="G220" si="53">G221</f>
        <v>0</v>
      </c>
      <c r="H220" s="87">
        <f t="shared" si="49"/>
        <v>0</v>
      </c>
      <c r="I220" s="1"/>
    </row>
    <row r="221" spans="1:9" ht="30" customHeight="1" outlineLevel="4" x14ac:dyDescent="0.25">
      <c r="A221" s="20">
        <v>802</v>
      </c>
      <c r="B221" s="19" t="s">
        <v>85</v>
      </c>
      <c r="C221" s="19" t="s">
        <v>661</v>
      </c>
      <c r="D221" s="20">
        <v>200</v>
      </c>
      <c r="E221" s="41" t="s">
        <v>282</v>
      </c>
      <c r="F221" s="42">
        <v>250</v>
      </c>
      <c r="G221" s="42">
        <v>0</v>
      </c>
      <c r="H221" s="87">
        <f t="shared" si="49"/>
        <v>0</v>
      </c>
      <c r="I221" s="1"/>
    </row>
    <row r="222" spans="1:9" ht="38.25" outlineLevel="5" x14ac:dyDescent="0.25">
      <c r="A222" s="20" t="s">
        <v>10</v>
      </c>
      <c r="B222" s="19" t="s">
        <v>85</v>
      </c>
      <c r="C222" s="19" t="s">
        <v>91</v>
      </c>
      <c r="D222" s="20"/>
      <c r="E222" s="41" t="s">
        <v>735</v>
      </c>
      <c r="F222" s="42">
        <f>F223+F225</f>
        <v>950</v>
      </c>
      <c r="G222" s="42">
        <f>G223+G225</f>
        <v>0</v>
      </c>
      <c r="H222" s="87">
        <f t="shared" si="49"/>
        <v>0</v>
      </c>
      <c r="I222" s="1"/>
    </row>
    <row r="223" spans="1:9" outlineLevel="6" x14ac:dyDescent="0.25">
      <c r="A223" s="20" t="s">
        <v>10</v>
      </c>
      <c r="B223" s="19" t="s">
        <v>85</v>
      </c>
      <c r="C223" s="19" t="s">
        <v>92</v>
      </c>
      <c r="D223" s="20"/>
      <c r="E223" s="41" t="s">
        <v>510</v>
      </c>
      <c r="F223" s="42">
        <f t="shared" si="50"/>
        <v>900</v>
      </c>
      <c r="G223" s="42">
        <f t="shared" si="50"/>
        <v>0</v>
      </c>
      <c r="H223" s="87">
        <f t="shared" si="49"/>
        <v>0</v>
      </c>
      <c r="I223" s="1"/>
    </row>
    <row r="224" spans="1:9" ht="25.5" outlineLevel="7" x14ac:dyDescent="0.25">
      <c r="A224" s="20" t="s">
        <v>10</v>
      </c>
      <c r="B224" s="19" t="s">
        <v>85</v>
      </c>
      <c r="C224" s="19" t="s">
        <v>92</v>
      </c>
      <c r="D224" s="20" t="s">
        <v>7</v>
      </c>
      <c r="E224" s="41" t="s">
        <v>282</v>
      </c>
      <c r="F224" s="42">
        <v>900</v>
      </c>
      <c r="G224" s="42">
        <v>0</v>
      </c>
      <c r="H224" s="87">
        <f t="shared" si="49"/>
        <v>0</v>
      </c>
      <c r="I224" s="1"/>
    </row>
    <row r="225" spans="1:9" ht="38.25" outlineLevel="7" x14ac:dyDescent="0.25">
      <c r="A225" s="20">
        <v>802</v>
      </c>
      <c r="B225" s="19" t="s">
        <v>85</v>
      </c>
      <c r="C225" s="19" t="s">
        <v>657</v>
      </c>
      <c r="D225" s="20"/>
      <c r="E225" s="41" t="s">
        <v>736</v>
      </c>
      <c r="F225" s="42">
        <f>F226</f>
        <v>50</v>
      </c>
      <c r="G225" s="42">
        <f t="shared" ref="G225" si="54">G226</f>
        <v>0</v>
      </c>
      <c r="H225" s="87">
        <f t="shared" si="49"/>
        <v>0</v>
      </c>
      <c r="I225" s="1"/>
    </row>
    <row r="226" spans="1:9" ht="25.5" outlineLevel="7" x14ac:dyDescent="0.25">
      <c r="A226" s="20">
        <v>802</v>
      </c>
      <c r="B226" s="19" t="s">
        <v>85</v>
      </c>
      <c r="C226" s="19" t="s">
        <v>657</v>
      </c>
      <c r="D226" s="20">
        <v>200</v>
      </c>
      <c r="E226" s="41" t="s">
        <v>282</v>
      </c>
      <c r="F226" s="42">
        <v>50</v>
      </c>
      <c r="G226" s="42">
        <v>0</v>
      </c>
      <c r="H226" s="87">
        <f t="shared" si="49"/>
        <v>0</v>
      </c>
      <c r="I226" s="1"/>
    </row>
    <row r="227" spans="1:9" outlineLevel="2" x14ac:dyDescent="0.25">
      <c r="A227" s="20" t="s">
        <v>10</v>
      </c>
      <c r="B227" s="19" t="s">
        <v>93</v>
      </c>
      <c r="C227" s="19"/>
      <c r="D227" s="20"/>
      <c r="E227" s="41" t="s">
        <v>254</v>
      </c>
      <c r="F227" s="42">
        <f t="shared" ref="F227:G228" si="55">F228</f>
        <v>56296.4</v>
      </c>
      <c r="G227" s="42">
        <f t="shared" si="55"/>
        <v>18386.599999999999</v>
      </c>
      <c r="H227" s="87">
        <f t="shared" si="49"/>
        <v>32.66034773093839</v>
      </c>
      <c r="I227" s="1"/>
    </row>
    <row r="228" spans="1:9" ht="51.75" customHeight="1" outlineLevel="3" x14ac:dyDescent="0.25">
      <c r="A228" s="20" t="s">
        <v>10</v>
      </c>
      <c r="B228" s="19" t="s">
        <v>93</v>
      </c>
      <c r="C228" s="19" t="s">
        <v>69</v>
      </c>
      <c r="D228" s="20"/>
      <c r="E228" s="41" t="s">
        <v>729</v>
      </c>
      <c r="F228" s="42">
        <f t="shared" si="55"/>
        <v>56296.4</v>
      </c>
      <c r="G228" s="42">
        <f t="shared" si="55"/>
        <v>18386.599999999999</v>
      </c>
      <c r="H228" s="87">
        <f t="shared" si="49"/>
        <v>32.66034773093839</v>
      </c>
      <c r="I228" s="1"/>
    </row>
    <row r="229" spans="1:9" ht="25.5" outlineLevel="4" x14ac:dyDescent="0.25">
      <c r="A229" s="20" t="s">
        <v>10</v>
      </c>
      <c r="B229" s="19" t="s">
        <v>93</v>
      </c>
      <c r="C229" s="19" t="s">
        <v>86</v>
      </c>
      <c r="D229" s="20"/>
      <c r="E229" s="41" t="s">
        <v>367</v>
      </c>
      <c r="F229" s="42">
        <f>F230+F237+F256</f>
        <v>56296.4</v>
      </c>
      <c r="G229" s="42">
        <f>G230+G237+G256</f>
        <v>18386.599999999999</v>
      </c>
      <c r="H229" s="87">
        <f t="shared" si="49"/>
        <v>32.66034773093839</v>
      </c>
      <c r="I229" s="1"/>
    </row>
    <row r="230" spans="1:9" ht="40.5" customHeight="1" outlineLevel="5" x14ac:dyDescent="0.25">
      <c r="A230" s="20" t="s">
        <v>10</v>
      </c>
      <c r="B230" s="19" t="s">
        <v>93</v>
      </c>
      <c r="C230" s="19" t="s">
        <v>94</v>
      </c>
      <c r="D230" s="20"/>
      <c r="E230" s="41" t="s">
        <v>699</v>
      </c>
      <c r="F230" s="42">
        <f>F231+F233+F235</f>
        <v>11866.4</v>
      </c>
      <c r="G230" s="42">
        <f t="shared" ref="G230" si="56">G231+G233+G235</f>
        <v>162.19999999999999</v>
      </c>
      <c r="H230" s="87">
        <f t="shared" si="49"/>
        <v>1.366884649093238</v>
      </c>
      <c r="I230" s="1"/>
    </row>
    <row r="231" spans="1:9" ht="25.5" outlineLevel="6" x14ac:dyDescent="0.25">
      <c r="A231" s="20" t="s">
        <v>10</v>
      </c>
      <c r="B231" s="19" t="s">
        <v>93</v>
      </c>
      <c r="C231" s="19" t="s">
        <v>95</v>
      </c>
      <c r="D231" s="20"/>
      <c r="E231" s="41" t="s">
        <v>700</v>
      </c>
      <c r="F231" s="42">
        <f>F232</f>
        <v>1000</v>
      </c>
      <c r="G231" s="42">
        <f>G232</f>
        <v>0</v>
      </c>
      <c r="H231" s="87">
        <f t="shared" si="49"/>
        <v>0</v>
      </c>
      <c r="I231" s="1"/>
    </row>
    <row r="232" spans="1:9" ht="25.5" outlineLevel="7" x14ac:dyDescent="0.25">
      <c r="A232" s="20" t="s">
        <v>10</v>
      </c>
      <c r="B232" s="19" t="s">
        <v>93</v>
      </c>
      <c r="C232" s="19" t="s">
        <v>95</v>
      </c>
      <c r="D232" s="20">
        <v>200</v>
      </c>
      <c r="E232" s="41" t="s">
        <v>282</v>
      </c>
      <c r="F232" s="42">
        <v>1000</v>
      </c>
      <c r="G232" s="42">
        <v>0</v>
      </c>
      <c r="H232" s="87">
        <f t="shared" si="49"/>
        <v>0</v>
      </c>
      <c r="I232" s="1"/>
    </row>
    <row r="233" spans="1:9" outlineLevel="6" x14ac:dyDescent="0.25">
      <c r="A233" s="20" t="s">
        <v>10</v>
      </c>
      <c r="B233" s="19" t="s">
        <v>93</v>
      </c>
      <c r="C233" s="19" t="s">
        <v>96</v>
      </c>
      <c r="D233" s="20"/>
      <c r="E233" s="41" t="s">
        <v>378</v>
      </c>
      <c r="F233" s="42">
        <f>F234</f>
        <v>600</v>
      </c>
      <c r="G233" s="42">
        <f>G234</f>
        <v>162.19999999999999</v>
      </c>
      <c r="H233" s="87">
        <f t="shared" si="49"/>
        <v>27.033333333333331</v>
      </c>
      <c r="I233" s="1"/>
    </row>
    <row r="234" spans="1:9" ht="25.5" outlineLevel="7" x14ac:dyDescent="0.25">
      <c r="A234" s="20" t="s">
        <v>10</v>
      </c>
      <c r="B234" s="19" t="s">
        <v>93</v>
      </c>
      <c r="C234" s="19" t="s">
        <v>96</v>
      </c>
      <c r="D234" s="20" t="s">
        <v>7</v>
      </c>
      <c r="E234" s="41" t="s">
        <v>282</v>
      </c>
      <c r="F234" s="42">
        <v>600</v>
      </c>
      <c r="G234" s="42">
        <v>162.19999999999999</v>
      </c>
      <c r="H234" s="87">
        <f t="shared" si="49"/>
        <v>27.033333333333331</v>
      </c>
      <c r="I234" s="1"/>
    </row>
    <row r="235" spans="1:9" ht="42.75" customHeight="1" outlineLevel="7" x14ac:dyDescent="0.25">
      <c r="A235" s="20">
        <v>802</v>
      </c>
      <c r="B235" s="19" t="s">
        <v>93</v>
      </c>
      <c r="C235" s="19" t="s">
        <v>758</v>
      </c>
      <c r="D235" s="20"/>
      <c r="E235" s="41" t="s">
        <v>759</v>
      </c>
      <c r="F235" s="42">
        <f>F236</f>
        <v>10266.4</v>
      </c>
      <c r="G235" s="42">
        <f t="shared" ref="G235" si="57">G236</f>
        <v>0</v>
      </c>
      <c r="H235" s="87">
        <f t="shared" si="49"/>
        <v>0</v>
      </c>
      <c r="I235" s="1"/>
    </row>
    <row r="236" spans="1:9" ht="25.5" outlineLevel="7" x14ac:dyDescent="0.25">
      <c r="A236" s="20">
        <v>802</v>
      </c>
      <c r="B236" s="19" t="s">
        <v>93</v>
      </c>
      <c r="C236" s="19" t="s">
        <v>758</v>
      </c>
      <c r="D236" s="20">
        <v>400</v>
      </c>
      <c r="E236" s="41" t="s">
        <v>760</v>
      </c>
      <c r="F236" s="42">
        <v>10266.4</v>
      </c>
      <c r="G236" s="42">
        <v>0</v>
      </c>
      <c r="H236" s="87">
        <f t="shared" si="49"/>
        <v>0</v>
      </c>
      <c r="I236" s="1"/>
    </row>
    <row r="237" spans="1:9" ht="25.5" outlineLevel="5" x14ac:dyDescent="0.25">
      <c r="A237" s="20" t="s">
        <v>10</v>
      </c>
      <c r="B237" s="19" t="s">
        <v>93</v>
      </c>
      <c r="C237" s="19" t="s">
        <v>97</v>
      </c>
      <c r="D237" s="20"/>
      <c r="E237" s="41" t="s">
        <v>379</v>
      </c>
      <c r="F237" s="45">
        <f>F238+F240+F242+F248+F250+F244+F246+F254+F252</f>
        <v>41430</v>
      </c>
      <c r="G237" s="45">
        <f>G238+G240+G242+G248+G250+G244+G246+G254+G252</f>
        <v>16253.9</v>
      </c>
      <c r="H237" s="87">
        <f t="shared" si="49"/>
        <v>39.232198889693457</v>
      </c>
      <c r="I237" s="1"/>
    </row>
    <row r="238" spans="1:9" outlineLevel="6" x14ac:dyDescent="0.25">
      <c r="A238" s="20" t="s">
        <v>10</v>
      </c>
      <c r="B238" s="19" t="s">
        <v>93</v>
      </c>
      <c r="C238" s="19" t="s">
        <v>98</v>
      </c>
      <c r="D238" s="20"/>
      <c r="E238" s="41" t="s">
        <v>380</v>
      </c>
      <c r="F238" s="42">
        <f>F239</f>
        <v>2000</v>
      </c>
      <c r="G238" s="42">
        <f>G239</f>
        <v>0</v>
      </c>
      <c r="H238" s="87">
        <f t="shared" si="49"/>
        <v>0</v>
      </c>
      <c r="I238" s="1"/>
    </row>
    <row r="239" spans="1:9" ht="25.5" outlineLevel="7" x14ac:dyDescent="0.25">
      <c r="A239" s="20" t="s">
        <v>10</v>
      </c>
      <c r="B239" s="19" t="s">
        <v>93</v>
      </c>
      <c r="C239" s="19" t="s">
        <v>98</v>
      </c>
      <c r="D239" s="20" t="s">
        <v>7</v>
      </c>
      <c r="E239" s="41" t="s">
        <v>282</v>
      </c>
      <c r="F239" s="42">
        <v>2000</v>
      </c>
      <c r="G239" s="42">
        <v>0</v>
      </c>
      <c r="H239" s="87">
        <f t="shared" si="49"/>
        <v>0</v>
      </c>
      <c r="I239" s="1"/>
    </row>
    <row r="240" spans="1:9" ht="25.5" outlineLevel="6" x14ac:dyDescent="0.25">
      <c r="A240" s="20" t="s">
        <v>10</v>
      </c>
      <c r="B240" s="19" t="s">
        <v>93</v>
      </c>
      <c r="C240" s="19" t="s">
        <v>99</v>
      </c>
      <c r="D240" s="20"/>
      <c r="E240" s="41" t="s">
        <v>701</v>
      </c>
      <c r="F240" s="42">
        <f>F241</f>
        <v>2000</v>
      </c>
      <c r="G240" s="42">
        <f>G241</f>
        <v>621.5</v>
      </c>
      <c r="H240" s="87">
        <f t="shared" si="49"/>
        <v>31.075000000000003</v>
      </c>
      <c r="I240" s="1"/>
    </row>
    <row r="241" spans="1:9" ht="25.5" outlineLevel="7" x14ac:dyDescent="0.25">
      <c r="A241" s="20" t="s">
        <v>10</v>
      </c>
      <c r="B241" s="19" t="s">
        <v>93</v>
      </c>
      <c r="C241" s="19" t="s">
        <v>99</v>
      </c>
      <c r="D241" s="20" t="s">
        <v>7</v>
      </c>
      <c r="E241" s="41" t="s">
        <v>282</v>
      </c>
      <c r="F241" s="42">
        <v>2000</v>
      </c>
      <c r="G241" s="42">
        <v>621.5</v>
      </c>
      <c r="H241" s="87">
        <f t="shared" si="49"/>
        <v>31.075000000000003</v>
      </c>
      <c r="I241" s="1"/>
    </row>
    <row r="242" spans="1:9" ht="51" outlineLevel="6" x14ac:dyDescent="0.25">
      <c r="A242" s="20" t="s">
        <v>10</v>
      </c>
      <c r="B242" s="19" t="s">
        <v>93</v>
      </c>
      <c r="C242" s="19" t="s">
        <v>100</v>
      </c>
      <c r="D242" s="20"/>
      <c r="E242" s="41" t="s">
        <v>702</v>
      </c>
      <c r="F242" s="42">
        <f>F243</f>
        <v>800</v>
      </c>
      <c r="G242" s="42">
        <f>G243</f>
        <v>140</v>
      </c>
      <c r="H242" s="87">
        <f t="shared" si="49"/>
        <v>17.5</v>
      </c>
      <c r="I242" s="1"/>
    </row>
    <row r="243" spans="1:9" ht="25.5" outlineLevel="7" x14ac:dyDescent="0.25">
      <c r="A243" s="20" t="s">
        <v>10</v>
      </c>
      <c r="B243" s="19" t="s">
        <v>93</v>
      </c>
      <c r="C243" s="19" t="s">
        <v>100</v>
      </c>
      <c r="D243" s="20" t="s">
        <v>7</v>
      </c>
      <c r="E243" s="41" t="s">
        <v>282</v>
      </c>
      <c r="F243" s="42">
        <v>800</v>
      </c>
      <c r="G243" s="42">
        <v>140</v>
      </c>
      <c r="H243" s="87">
        <f t="shared" si="49"/>
        <v>17.5</v>
      </c>
      <c r="I243" s="1"/>
    </row>
    <row r="244" spans="1:9" ht="40.5" customHeight="1" outlineLevel="7" x14ac:dyDescent="0.25">
      <c r="A244" s="20">
        <v>802</v>
      </c>
      <c r="B244" s="19" t="s">
        <v>93</v>
      </c>
      <c r="C244" s="19" t="s">
        <v>821</v>
      </c>
      <c r="D244" s="20"/>
      <c r="E244" s="41" t="s">
        <v>824</v>
      </c>
      <c r="F244" s="42">
        <f>F245</f>
        <v>10285</v>
      </c>
      <c r="G244" s="42">
        <f t="shared" ref="G244" si="58">G245</f>
        <v>4285</v>
      </c>
      <c r="H244" s="87">
        <f t="shared" si="49"/>
        <v>41.662615459406908</v>
      </c>
      <c r="I244" s="1"/>
    </row>
    <row r="245" spans="1:9" outlineLevel="7" x14ac:dyDescent="0.25">
      <c r="A245" s="20">
        <v>802</v>
      </c>
      <c r="B245" s="19" t="s">
        <v>93</v>
      </c>
      <c r="C245" s="19" t="s">
        <v>821</v>
      </c>
      <c r="D245" s="20">
        <v>800</v>
      </c>
      <c r="E245" s="41" t="s">
        <v>283</v>
      </c>
      <c r="F245" s="42">
        <f>7285+3000</f>
        <v>10285</v>
      </c>
      <c r="G245" s="42">
        <v>4285</v>
      </c>
      <c r="H245" s="87">
        <f t="shared" si="49"/>
        <v>41.662615459406908</v>
      </c>
      <c r="I245" s="1"/>
    </row>
    <row r="246" spans="1:9" ht="39" customHeight="1" outlineLevel="7" x14ac:dyDescent="0.25">
      <c r="A246" s="20">
        <v>802</v>
      </c>
      <c r="B246" s="19" t="s">
        <v>93</v>
      </c>
      <c r="C246" s="19" t="s">
        <v>822</v>
      </c>
      <c r="D246" s="20"/>
      <c r="E246" s="41" t="s">
        <v>823</v>
      </c>
      <c r="F246" s="42">
        <f>F247</f>
        <v>7400</v>
      </c>
      <c r="G246" s="42">
        <f t="shared" ref="G246" si="59">G247</f>
        <v>7400</v>
      </c>
      <c r="H246" s="87">
        <f t="shared" si="49"/>
        <v>100</v>
      </c>
      <c r="I246" s="1"/>
    </row>
    <row r="247" spans="1:9" outlineLevel="7" x14ac:dyDescent="0.25">
      <c r="A247" s="20">
        <v>802</v>
      </c>
      <c r="B247" s="19" t="s">
        <v>93</v>
      </c>
      <c r="C247" s="19" t="s">
        <v>822</v>
      </c>
      <c r="D247" s="20">
        <v>800</v>
      </c>
      <c r="E247" s="41" t="s">
        <v>283</v>
      </c>
      <c r="F247" s="42">
        <v>7400</v>
      </c>
      <c r="G247" s="42">
        <v>7400</v>
      </c>
      <c r="H247" s="87">
        <f t="shared" si="49"/>
        <v>100</v>
      </c>
      <c r="I247" s="1"/>
    </row>
    <row r="248" spans="1:9" ht="25.5" outlineLevel="7" x14ac:dyDescent="0.25">
      <c r="A248" s="20" t="s">
        <v>10</v>
      </c>
      <c r="B248" s="19" t="s">
        <v>93</v>
      </c>
      <c r="C248" s="19" t="s">
        <v>556</v>
      </c>
      <c r="D248" s="20"/>
      <c r="E248" s="41" t="s">
        <v>557</v>
      </c>
      <c r="F248" s="42">
        <f>F249</f>
        <v>3000</v>
      </c>
      <c r="G248" s="42">
        <f>G249</f>
        <v>1730.1</v>
      </c>
      <c r="H248" s="87">
        <f t="shared" si="49"/>
        <v>57.67</v>
      </c>
      <c r="I248" s="1"/>
    </row>
    <row r="249" spans="1:9" ht="25.5" outlineLevel="7" x14ac:dyDescent="0.25">
      <c r="A249" s="20" t="s">
        <v>10</v>
      </c>
      <c r="B249" s="19" t="s">
        <v>93</v>
      </c>
      <c r="C249" s="19" t="s">
        <v>556</v>
      </c>
      <c r="D249" s="20">
        <v>200</v>
      </c>
      <c r="E249" s="41" t="s">
        <v>282</v>
      </c>
      <c r="F249" s="42">
        <v>3000</v>
      </c>
      <c r="G249" s="42">
        <v>1730.1</v>
      </c>
      <c r="H249" s="87">
        <f t="shared" si="49"/>
        <v>57.67</v>
      </c>
      <c r="I249" s="1"/>
    </row>
    <row r="250" spans="1:9" ht="38.25" outlineLevel="7" x14ac:dyDescent="0.25">
      <c r="A250" s="43" t="s">
        <v>10</v>
      </c>
      <c r="B250" s="44" t="s">
        <v>93</v>
      </c>
      <c r="C250" s="44" t="s">
        <v>567</v>
      </c>
      <c r="D250" s="43"/>
      <c r="E250" s="25" t="s">
        <v>703</v>
      </c>
      <c r="F250" s="45">
        <f>F251</f>
        <v>300</v>
      </c>
      <c r="G250" s="45">
        <f>G251</f>
        <v>0</v>
      </c>
      <c r="H250" s="87">
        <f t="shared" si="49"/>
        <v>0</v>
      </c>
      <c r="I250" s="1"/>
    </row>
    <row r="251" spans="1:9" ht="25.5" outlineLevel="7" x14ac:dyDescent="0.25">
      <c r="A251" s="43" t="s">
        <v>10</v>
      </c>
      <c r="B251" s="44" t="s">
        <v>93</v>
      </c>
      <c r="C251" s="44" t="s">
        <v>567</v>
      </c>
      <c r="D251" s="43">
        <v>200</v>
      </c>
      <c r="E251" s="25" t="s">
        <v>282</v>
      </c>
      <c r="F251" s="45">
        <v>300</v>
      </c>
      <c r="G251" s="45">
        <v>0</v>
      </c>
      <c r="H251" s="87">
        <f t="shared" si="49"/>
        <v>0</v>
      </c>
      <c r="I251" s="1"/>
    </row>
    <row r="252" spans="1:9" ht="26.25" customHeight="1" outlineLevel="7" x14ac:dyDescent="0.25">
      <c r="A252" s="43" t="s">
        <v>10</v>
      </c>
      <c r="B252" s="44" t="s">
        <v>93</v>
      </c>
      <c r="C252" s="44" t="s">
        <v>885</v>
      </c>
      <c r="D252" s="43"/>
      <c r="E252" s="25" t="s">
        <v>886</v>
      </c>
      <c r="F252" s="45">
        <f>F253</f>
        <v>0</v>
      </c>
      <c r="G252" s="45">
        <f>G253</f>
        <v>380</v>
      </c>
      <c r="H252" s="87" t="s">
        <v>891</v>
      </c>
      <c r="I252" s="1"/>
    </row>
    <row r="253" spans="1:9" outlineLevel="7" x14ac:dyDescent="0.25">
      <c r="A253" s="43" t="s">
        <v>10</v>
      </c>
      <c r="B253" s="44" t="s">
        <v>93</v>
      </c>
      <c r="C253" s="44" t="s">
        <v>885</v>
      </c>
      <c r="D253" s="43">
        <v>800</v>
      </c>
      <c r="E253" s="41" t="s">
        <v>283</v>
      </c>
      <c r="F253" s="45">
        <v>0</v>
      </c>
      <c r="G253" s="45">
        <v>380</v>
      </c>
      <c r="H253" s="87" t="s">
        <v>891</v>
      </c>
      <c r="I253" s="1"/>
    </row>
    <row r="254" spans="1:9" ht="25.5" outlineLevel="7" x14ac:dyDescent="0.25">
      <c r="A254" s="43">
        <v>802</v>
      </c>
      <c r="B254" s="44" t="s">
        <v>93</v>
      </c>
      <c r="C254" s="44" t="s">
        <v>843</v>
      </c>
      <c r="D254" s="43"/>
      <c r="E254" s="25" t="s">
        <v>844</v>
      </c>
      <c r="F254" s="45">
        <f>F255</f>
        <v>15645</v>
      </c>
      <c r="G254" s="45">
        <f t="shared" ref="G254" si="60">G255</f>
        <v>1697.3</v>
      </c>
      <c r="H254" s="87">
        <f t="shared" si="49"/>
        <v>10.848833493128796</v>
      </c>
      <c r="I254" s="1"/>
    </row>
    <row r="255" spans="1:9" ht="25.5" outlineLevel="7" x14ac:dyDescent="0.25">
      <c r="A255" s="43">
        <v>802</v>
      </c>
      <c r="B255" s="44" t="s">
        <v>93</v>
      </c>
      <c r="C255" s="44" t="s">
        <v>843</v>
      </c>
      <c r="D255" s="43">
        <v>200</v>
      </c>
      <c r="E255" s="25" t="s">
        <v>282</v>
      </c>
      <c r="F255" s="45">
        <v>15645</v>
      </c>
      <c r="G255" s="45">
        <v>1697.3</v>
      </c>
      <c r="H255" s="87">
        <f t="shared" si="49"/>
        <v>10.848833493128796</v>
      </c>
      <c r="I255" s="1"/>
    </row>
    <row r="256" spans="1:9" ht="38.25" outlineLevel="5" x14ac:dyDescent="0.25">
      <c r="A256" s="20" t="s">
        <v>10</v>
      </c>
      <c r="B256" s="19" t="s">
        <v>93</v>
      </c>
      <c r="C256" s="19" t="s">
        <v>101</v>
      </c>
      <c r="D256" s="20"/>
      <c r="E256" s="41" t="s">
        <v>704</v>
      </c>
      <c r="F256" s="45">
        <f>F257</f>
        <v>3000</v>
      </c>
      <c r="G256" s="45">
        <f>G257</f>
        <v>1970.5</v>
      </c>
      <c r="H256" s="87">
        <f t="shared" si="49"/>
        <v>65.683333333333337</v>
      </c>
    </row>
    <row r="257" spans="1:10" ht="25.5" outlineLevel="5" x14ac:dyDescent="0.25">
      <c r="A257" s="20" t="s">
        <v>10</v>
      </c>
      <c r="B257" s="19" t="s">
        <v>93</v>
      </c>
      <c r="C257" s="19" t="s">
        <v>595</v>
      </c>
      <c r="D257" s="20"/>
      <c r="E257" s="41" t="s">
        <v>705</v>
      </c>
      <c r="F257" s="45">
        <f>F258</f>
        <v>3000</v>
      </c>
      <c r="G257" s="45">
        <f t="shared" ref="G257" si="61">G258</f>
        <v>1970.5</v>
      </c>
      <c r="H257" s="87">
        <f t="shared" si="49"/>
        <v>65.683333333333337</v>
      </c>
    </row>
    <row r="258" spans="1:10" ht="25.5" outlineLevel="5" x14ac:dyDescent="0.25">
      <c r="A258" s="20" t="s">
        <v>10</v>
      </c>
      <c r="B258" s="19" t="s">
        <v>93</v>
      </c>
      <c r="C258" s="19" t="s">
        <v>595</v>
      </c>
      <c r="D258" s="20">
        <v>200</v>
      </c>
      <c r="E258" s="41" t="s">
        <v>282</v>
      </c>
      <c r="F258" s="45">
        <v>3000</v>
      </c>
      <c r="G258" s="45">
        <v>1970.5</v>
      </c>
      <c r="H258" s="87">
        <f t="shared" si="49"/>
        <v>65.683333333333337</v>
      </c>
    </row>
    <row r="259" spans="1:10" outlineLevel="2" x14ac:dyDescent="0.25">
      <c r="A259" s="20" t="s">
        <v>10</v>
      </c>
      <c r="B259" s="19" t="s">
        <v>102</v>
      </c>
      <c r="C259" s="19"/>
      <c r="D259" s="20"/>
      <c r="E259" s="41" t="s">
        <v>255</v>
      </c>
      <c r="F259" s="42">
        <f>F260+F305</f>
        <v>49900.9</v>
      </c>
      <c r="G259" s="42">
        <f>G260+G305</f>
        <v>14044.4</v>
      </c>
      <c r="H259" s="87">
        <f t="shared" si="49"/>
        <v>28.144582562639147</v>
      </c>
      <c r="J259" s="11"/>
    </row>
    <row r="260" spans="1:10" ht="51" outlineLevel="3" x14ac:dyDescent="0.25">
      <c r="A260" s="20" t="s">
        <v>10</v>
      </c>
      <c r="B260" s="19" t="s">
        <v>102</v>
      </c>
      <c r="C260" s="19" t="s">
        <v>69</v>
      </c>
      <c r="D260" s="20"/>
      <c r="E260" s="41" t="s">
        <v>729</v>
      </c>
      <c r="F260" s="42">
        <f>F261</f>
        <v>38211.599999999999</v>
      </c>
      <c r="G260" s="42">
        <f>G261</f>
        <v>13723.6</v>
      </c>
      <c r="H260" s="87">
        <f t="shared" si="49"/>
        <v>35.91474840100912</v>
      </c>
    </row>
    <row r="261" spans="1:10" ht="38.25" outlineLevel="4" x14ac:dyDescent="0.25">
      <c r="A261" s="20" t="s">
        <v>10</v>
      </c>
      <c r="B261" s="19" t="s">
        <v>102</v>
      </c>
      <c r="C261" s="19" t="s">
        <v>70</v>
      </c>
      <c r="D261" s="20"/>
      <c r="E261" s="41" t="s">
        <v>706</v>
      </c>
      <c r="F261" s="42">
        <f>F262+F269+F280</f>
        <v>38211.599999999999</v>
      </c>
      <c r="G261" s="42">
        <f>G262+G269+G280</f>
        <v>13723.6</v>
      </c>
      <c r="H261" s="87">
        <f t="shared" si="49"/>
        <v>35.91474840100912</v>
      </c>
    </row>
    <row r="262" spans="1:10" ht="27.75" customHeight="1" outlineLevel="5" x14ac:dyDescent="0.25">
      <c r="A262" s="20" t="s">
        <v>10</v>
      </c>
      <c r="B262" s="19" t="s">
        <v>102</v>
      </c>
      <c r="C262" s="19" t="s">
        <v>103</v>
      </c>
      <c r="D262" s="20"/>
      <c r="E262" s="41" t="s">
        <v>384</v>
      </c>
      <c r="F262" s="42">
        <f>F263+F265+F267</f>
        <v>13600</v>
      </c>
      <c r="G262" s="42">
        <f>G263+G265+G267</f>
        <v>7704.7999999999993</v>
      </c>
      <c r="H262" s="87">
        <f t="shared" si="49"/>
        <v>56.652941176470584</v>
      </c>
    </row>
    <row r="263" spans="1:10" ht="38.25" outlineLevel="6" x14ac:dyDescent="0.25">
      <c r="A263" s="20" t="s">
        <v>10</v>
      </c>
      <c r="B263" s="19" t="s">
        <v>102</v>
      </c>
      <c r="C263" s="19" t="s">
        <v>104</v>
      </c>
      <c r="D263" s="20"/>
      <c r="E263" s="41" t="s">
        <v>707</v>
      </c>
      <c r="F263" s="42">
        <f>F264</f>
        <v>8500</v>
      </c>
      <c r="G263" s="42">
        <f t="shared" ref="G263" si="62">G264</f>
        <v>3987.4</v>
      </c>
      <c r="H263" s="87">
        <f t="shared" si="49"/>
        <v>46.910588235294121</v>
      </c>
    </row>
    <row r="264" spans="1:10" ht="25.5" outlineLevel="7" x14ac:dyDescent="0.25">
      <c r="A264" s="20" t="s">
        <v>10</v>
      </c>
      <c r="B264" s="19" t="s">
        <v>102</v>
      </c>
      <c r="C264" s="19" t="s">
        <v>104</v>
      </c>
      <c r="D264" s="20" t="s">
        <v>7</v>
      </c>
      <c r="E264" s="41" t="s">
        <v>282</v>
      </c>
      <c r="F264" s="42">
        <v>8500</v>
      </c>
      <c r="G264" s="42">
        <v>3987.4</v>
      </c>
      <c r="H264" s="87">
        <f t="shared" si="49"/>
        <v>46.910588235294121</v>
      </c>
    </row>
    <row r="265" spans="1:10" ht="25.5" outlineLevel="6" x14ac:dyDescent="0.25">
      <c r="A265" s="20" t="s">
        <v>10</v>
      </c>
      <c r="B265" s="19" t="s">
        <v>102</v>
      </c>
      <c r="C265" s="19" t="s">
        <v>105</v>
      </c>
      <c r="D265" s="20"/>
      <c r="E265" s="41" t="s">
        <v>386</v>
      </c>
      <c r="F265" s="42">
        <f>F266</f>
        <v>2100</v>
      </c>
      <c r="G265" s="42">
        <f>G266</f>
        <v>2100</v>
      </c>
      <c r="H265" s="87">
        <f t="shared" si="49"/>
        <v>100</v>
      </c>
    </row>
    <row r="266" spans="1:10" ht="25.5" outlineLevel="7" x14ac:dyDescent="0.25">
      <c r="A266" s="20" t="s">
        <v>10</v>
      </c>
      <c r="B266" s="19" t="s">
        <v>102</v>
      </c>
      <c r="C266" s="19" t="s">
        <v>105</v>
      </c>
      <c r="D266" s="20" t="s">
        <v>38</v>
      </c>
      <c r="E266" s="41" t="s">
        <v>308</v>
      </c>
      <c r="F266" s="42">
        <v>2100</v>
      </c>
      <c r="G266" s="42">
        <v>2100</v>
      </c>
      <c r="H266" s="87">
        <f t="shared" si="49"/>
        <v>100</v>
      </c>
      <c r="I266" s="1"/>
    </row>
    <row r="267" spans="1:10" ht="51" outlineLevel="6" x14ac:dyDescent="0.25">
      <c r="A267" s="20" t="s">
        <v>10</v>
      </c>
      <c r="B267" s="19" t="s">
        <v>102</v>
      </c>
      <c r="C267" s="19" t="s">
        <v>106</v>
      </c>
      <c r="D267" s="20"/>
      <c r="E267" s="41" t="s">
        <v>708</v>
      </c>
      <c r="F267" s="42">
        <f>F268</f>
        <v>3000</v>
      </c>
      <c r="G267" s="42">
        <f>G268</f>
        <v>1617.4</v>
      </c>
      <c r="H267" s="87">
        <f t="shared" si="49"/>
        <v>53.913333333333334</v>
      </c>
      <c r="I267" s="1"/>
    </row>
    <row r="268" spans="1:10" ht="25.5" outlineLevel="7" x14ac:dyDescent="0.25">
      <c r="A268" s="20" t="s">
        <v>10</v>
      </c>
      <c r="B268" s="19" t="s">
        <v>102</v>
      </c>
      <c r="C268" s="19" t="s">
        <v>106</v>
      </c>
      <c r="D268" s="20" t="s">
        <v>7</v>
      </c>
      <c r="E268" s="41" t="s">
        <v>282</v>
      </c>
      <c r="F268" s="42">
        <v>3000</v>
      </c>
      <c r="G268" s="42">
        <v>1617.4</v>
      </c>
      <c r="H268" s="87">
        <f t="shared" si="49"/>
        <v>53.913333333333334</v>
      </c>
      <c r="I268" s="1"/>
    </row>
    <row r="269" spans="1:10" ht="25.5" outlineLevel="5" x14ac:dyDescent="0.25">
      <c r="A269" s="20" t="s">
        <v>10</v>
      </c>
      <c r="B269" s="19" t="s">
        <v>102</v>
      </c>
      <c r="C269" s="19" t="s">
        <v>71</v>
      </c>
      <c r="D269" s="20"/>
      <c r="E269" s="41" t="s">
        <v>345</v>
      </c>
      <c r="F269" s="42">
        <f>F270+F272+F274+F276+F278</f>
        <v>13600</v>
      </c>
      <c r="G269" s="42">
        <f t="shared" ref="G269" si="63">G270+G272+G274+G276+G278</f>
        <v>4919.6000000000004</v>
      </c>
      <c r="H269" s="87">
        <f t="shared" si="49"/>
        <v>36.173529411764711</v>
      </c>
      <c r="I269" s="1"/>
    </row>
    <row r="270" spans="1:10" outlineLevel="6" x14ac:dyDescent="0.25">
      <c r="A270" s="43" t="s">
        <v>10</v>
      </c>
      <c r="B270" s="44" t="s">
        <v>102</v>
      </c>
      <c r="C270" s="44" t="s">
        <v>107</v>
      </c>
      <c r="D270" s="43"/>
      <c r="E270" s="25" t="s">
        <v>389</v>
      </c>
      <c r="F270" s="45">
        <f>F271</f>
        <v>6600</v>
      </c>
      <c r="G270" s="42">
        <f>G271</f>
        <v>3500</v>
      </c>
      <c r="H270" s="87">
        <f t="shared" si="49"/>
        <v>53.030303030303031</v>
      </c>
      <c r="I270" s="1"/>
    </row>
    <row r="271" spans="1:10" ht="25.5" outlineLevel="7" x14ac:dyDescent="0.25">
      <c r="A271" s="43" t="s">
        <v>10</v>
      </c>
      <c r="B271" s="44" t="s">
        <v>102</v>
      </c>
      <c r="C271" s="44" t="s">
        <v>107</v>
      </c>
      <c r="D271" s="43" t="s">
        <v>38</v>
      </c>
      <c r="E271" s="25" t="s">
        <v>308</v>
      </c>
      <c r="F271" s="45">
        <v>6600</v>
      </c>
      <c r="G271" s="45">
        <v>3500</v>
      </c>
      <c r="H271" s="87">
        <f t="shared" si="49"/>
        <v>53.030303030303031</v>
      </c>
      <c r="I271" s="1"/>
    </row>
    <row r="272" spans="1:10" ht="25.5" outlineLevel="6" x14ac:dyDescent="0.25">
      <c r="A272" s="20" t="s">
        <v>10</v>
      </c>
      <c r="B272" s="19" t="s">
        <v>102</v>
      </c>
      <c r="C272" s="19" t="s">
        <v>108</v>
      </c>
      <c r="D272" s="20"/>
      <c r="E272" s="41" t="s">
        <v>390</v>
      </c>
      <c r="F272" s="42">
        <f>F273</f>
        <v>2500</v>
      </c>
      <c r="G272" s="42">
        <f>G273</f>
        <v>0</v>
      </c>
      <c r="H272" s="87">
        <f t="shared" si="49"/>
        <v>0</v>
      </c>
      <c r="I272" s="1"/>
    </row>
    <row r="273" spans="1:9" ht="25.5" outlineLevel="7" x14ac:dyDescent="0.25">
      <c r="A273" s="20" t="s">
        <v>10</v>
      </c>
      <c r="B273" s="19" t="s">
        <v>102</v>
      </c>
      <c r="C273" s="19" t="s">
        <v>108</v>
      </c>
      <c r="D273" s="20" t="s">
        <v>7</v>
      </c>
      <c r="E273" s="41" t="s">
        <v>282</v>
      </c>
      <c r="F273" s="42">
        <v>2500</v>
      </c>
      <c r="G273" s="42">
        <v>0</v>
      </c>
      <c r="H273" s="87">
        <f t="shared" si="49"/>
        <v>0</v>
      </c>
      <c r="I273" s="1"/>
    </row>
    <row r="274" spans="1:9" ht="55.5" customHeight="1" outlineLevel="6" x14ac:dyDescent="0.25">
      <c r="A274" s="20" t="s">
        <v>10</v>
      </c>
      <c r="B274" s="19" t="s">
        <v>102</v>
      </c>
      <c r="C274" s="19" t="s">
        <v>109</v>
      </c>
      <c r="D274" s="20"/>
      <c r="E274" s="41" t="s">
        <v>709</v>
      </c>
      <c r="F274" s="42">
        <f>F275</f>
        <v>1500</v>
      </c>
      <c r="G274" s="42">
        <f>G275</f>
        <v>562.6</v>
      </c>
      <c r="H274" s="87">
        <f t="shared" ref="H274:H337" si="64">G274/F274*100</f>
        <v>37.506666666666668</v>
      </c>
      <c r="I274" s="1"/>
    </row>
    <row r="275" spans="1:9" ht="25.5" outlineLevel="7" x14ac:dyDescent="0.25">
      <c r="A275" s="20" t="s">
        <v>10</v>
      </c>
      <c r="B275" s="19" t="s">
        <v>102</v>
      </c>
      <c r="C275" s="19" t="s">
        <v>109</v>
      </c>
      <c r="D275" s="20" t="s">
        <v>7</v>
      </c>
      <c r="E275" s="41" t="s">
        <v>282</v>
      </c>
      <c r="F275" s="42">
        <v>1500</v>
      </c>
      <c r="G275" s="42">
        <v>562.6</v>
      </c>
      <c r="H275" s="87">
        <f t="shared" si="64"/>
        <v>37.506666666666668</v>
      </c>
      <c r="I275" s="1"/>
    </row>
    <row r="276" spans="1:9" outlineLevel="6" x14ac:dyDescent="0.25">
      <c r="A276" s="20" t="s">
        <v>10</v>
      </c>
      <c r="B276" s="19" t="s">
        <v>102</v>
      </c>
      <c r="C276" s="19" t="s">
        <v>110</v>
      </c>
      <c r="D276" s="20"/>
      <c r="E276" s="41" t="s">
        <v>394</v>
      </c>
      <c r="F276" s="42">
        <f>F277</f>
        <v>1500</v>
      </c>
      <c r="G276" s="42">
        <f>G277</f>
        <v>35</v>
      </c>
      <c r="H276" s="87">
        <f t="shared" si="64"/>
        <v>2.3333333333333335</v>
      </c>
      <c r="I276" s="1"/>
    </row>
    <row r="277" spans="1:9" ht="25.5" outlineLevel="7" x14ac:dyDescent="0.25">
      <c r="A277" s="20" t="s">
        <v>10</v>
      </c>
      <c r="B277" s="19" t="s">
        <v>102</v>
      </c>
      <c r="C277" s="19" t="s">
        <v>110</v>
      </c>
      <c r="D277" s="20" t="s">
        <v>7</v>
      </c>
      <c r="E277" s="41" t="s">
        <v>282</v>
      </c>
      <c r="F277" s="42">
        <v>1500</v>
      </c>
      <c r="G277" s="42">
        <v>35</v>
      </c>
      <c r="H277" s="87">
        <f t="shared" si="64"/>
        <v>2.3333333333333335</v>
      </c>
      <c r="I277" s="1"/>
    </row>
    <row r="278" spans="1:9" ht="38.25" outlineLevel="7" x14ac:dyDescent="0.25">
      <c r="A278" s="20" t="s">
        <v>10</v>
      </c>
      <c r="B278" s="19" t="s">
        <v>102</v>
      </c>
      <c r="C278" s="19" t="s">
        <v>638</v>
      </c>
      <c r="D278" s="20"/>
      <c r="E278" s="41" t="s">
        <v>710</v>
      </c>
      <c r="F278" s="42">
        <f>F279</f>
        <v>1500</v>
      </c>
      <c r="G278" s="42">
        <f t="shared" ref="G278" si="65">G279</f>
        <v>822</v>
      </c>
      <c r="H278" s="87">
        <f t="shared" si="64"/>
        <v>54.800000000000004</v>
      </c>
      <c r="I278" s="1"/>
    </row>
    <row r="279" spans="1:9" ht="25.5" outlineLevel="7" x14ac:dyDescent="0.25">
      <c r="A279" s="20" t="s">
        <v>10</v>
      </c>
      <c r="B279" s="19" t="s">
        <v>102</v>
      </c>
      <c r="C279" s="19" t="s">
        <v>638</v>
      </c>
      <c r="D279" s="20">
        <v>200</v>
      </c>
      <c r="E279" s="41" t="s">
        <v>282</v>
      </c>
      <c r="F279" s="42">
        <v>1500</v>
      </c>
      <c r="G279" s="42">
        <v>822</v>
      </c>
      <c r="H279" s="87">
        <f t="shared" si="64"/>
        <v>54.800000000000004</v>
      </c>
      <c r="I279" s="1"/>
    </row>
    <row r="280" spans="1:9" ht="25.5" outlineLevel="5" x14ac:dyDescent="0.25">
      <c r="A280" s="20" t="s">
        <v>10</v>
      </c>
      <c r="B280" s="19" t="s">
        <v>102</v>
      </c>
      <c r="C280" s="19" t="s">
        <v>81</v>
      </c>
      <c r="D280" s="20"/>
      <c r="E280" s="41" t="s">
        <v>363</v>
      </c>
      <c r="F280" s="42">
        <f>F291+F293+F295+F297+F299+F301+F303+F281+F283+F285+F287+F289</f>
        <v>11011.6</v>
      </c>
      <c r="G280" s="42">
        <f>G291+G293+G295+G297+G299+G301+G303+G281+G283+G285+G287+G289</f>
        <v>1099.2</v>
      </c>
      <c r="H280" s="87">
        <f t="shared" si="64"/>
        <v>9.9822005884703398</v>
      </c>
      <c r="I280" s="1"/>
    </row>
    <row r="281" spans="1:9" ht="52.5" customHeight="1" outlineLevel="5" x14ac:dyDescent="0.25">
      <c r="A281" s="20">
        <v>802</v>
      </c>
      <c r="B281" s="19" t="s">
        <v>102</v>
      </c>
      <c r="C281" s="19" t="s">
        <v>832</v>
      </c>
      <c r="D281" s="20"/>
      <c r="E281" s="41" t="s">
        <v>837</v>
      </c>
      <c r="F281" s="42">
        <f>F282</f>
        <v>2600</v>
      </c>
      <c r="G281" s="42">
        <f t="shared" ref="G281" si="66">G282</f>
        <v>0</v>
      </c>
      <c r="H281" s="87">
        <f t="shared" si="64"/>
        <v>0</v>
      </c>
      <c r="I281" s="1"/>
    </row>
    <row r="282" spans="1:9" ht="25.5" outlineLevel="5" x14ac:dyDescent="0.25">
      <c r="A282" s="20">
        <v>802</v>
      </c>
      <c r="B282" s="19" t="s">
        <v>102</v>
      </c>
      <c r="C282" s="19" t="s">
        <v>832</v>
      </c>
      <c r="D282" s="20">
        <v>200</v>
      </c>
      <c r="E282" s="41" t="s">
        <v>282</v>
      </c>
      <c r="F282" s="42">
        <v>2600</v>
      </c>
      <c r="G282" s="42">
        <v>0</v>
      </c>
      <c r="H282" s="87">
        <f t="shared" si="64"/>
        <v>0</v>
      </c>
      <c r="I282" s="1"/>
    </row>
    <row r="283" spans="1:9" ht="68.25" customHeight="1" outlineLevel="5" x14ac:dyDescent="0.25">
      <c r="A283" s="20">
        <v>802</v>
      </c>
      <c r="B283" s="19" t="s">
        <v>102</v>
      </c>
      <c r="C283" s="19" t="s">
        <v>833</v>
      </c>
      <c r="D283" s="20"/>
      <c r="E283" s="41" t="s">
        <v>838</v>
      </c>
      <c r="F283" s="42">
        <f>F284</f>
        <v>1700</v>
      </c>
      <c r="G283" s="42">
        <f t="shared" ref="G283" si="67">G284</f>
        <v>0</v>
      </c>
      <c r="H283" s="87">
        <f t="shared" si="64"/>
        <v>0</v>
      </c>
      <c r="I283" s="1"/>
    </row>
    <row r="284" spans="1:9" ht="25.5" outlineLevel="5" x14ac:dyDescent="0.25">
      <c r="A284" s="20">
        <v>802</v>
      </c>
      <c r="B284" s="19" t="s">
        <v>102</v>
      </c>
      <c r="C284" s="19" t="s">
        <v>833</v>
      </c>
      <c r="D284" s="20">
        <v>200</v>
      </c>
      <c r="E284" s="41" t="s">
        <v>282</v>
      </c>
      <c r="F284" s="42">
        <v>1700</v>
      </c>
      <c r="G284" s="42">
        <v>0</v>
      </c>
      <c r="H284" s="87">
        <f t="shared" si="64"/>
        <v>0</v>
      </c>
      <c r="I284" s="1"/>
    </row>
    <row r="285" spans="1:9" ht="52.5" customHeight="1" outlineLevel="5" x14ac:dyDescent="0.25">
      <c r="A285" s="20">
        <v>802</v>
      </c>
      <c r="B285" s="19" t="s">
        <v>102</v>
      </c>
      <c r="C285" s="19" t="s">
        <v>834</v>
      </c>
      <c r="D285" s="20"/>
      <c r="E285" s="41" t="s">
        <v>839</v>
      </c>
      <c r="F285" s="42">
        <f>F286</f>
        <v>440</v>
      </c>
      <c r="G285" s="42">
        <f t="shared" ref="G285" si="68">G286</f>
        <v>440</v>
      </c>
      <c r="H285" s="87">
        <f t="shared" si="64"/>
        <v>100</v>
      </c>
      <c r="I285" s="1"/>
    </row>
    <row r="286" spans="1:9" ht="25.5" outlineLevel="5" x14ac:dyDescent="0.25">
      <c r="A286" s="20">
        <v>802</v>
      </c>
      <c r="B286" s="19" t="s">
        <v>102</v>
      </c>
      <c r="C286" s="19" t="s">
        <v>834</v>
      </c>
      <c r="D286" s="20">
        <v>200</v>
      </c>
      <c r="E286" s="41" t="s">
        <v>282</v>
      </c>
      <c r="F286" s="42">
        <v>440</v>
      </c>
      <c r="G286" s="42">
        <v>440</v>
      </c>
      <c r="H286" s="87">
        <f t="shared" si="64"/>
        <v>100</v>
      </c>
      <c r="I286" s="1"/>
    </row>
    <row r="287" spans="1:9" ht="66" customHeight="1" outlineLevel="5" x14ac:dyDescent="0.25">
      <c r="A287" s="20">
        <v>802</v>
      </c>
      <c r="B287" s="19" t="s">
        <v>102</v>
      </c>
      <c r="C287" s="19" t="s">
        <v>835</v>
      </c>
      <c r="D287" s="20"/>
      <c r="E287" s="41" t="s">
        <v>841</v>
      </c>
      <c r="F287" s="42">
        <f>F288</f>
        <v>1400</v>
      </c>
      <c r="G287" s="42">
        <f t="shared" ref="G287" si="69">G288</f>
        <v>0</v>
      </c>
      <c r="H287" s="87">
        <f t="shared" si="64"/>
        <v>0</v>
      </c>
      <c r="I287" s="1"/>
    </row>
    <row r="288" spans="1:9" ht="25.5" outlineLevel="5" x14ac:dyDescent="0.25">
      <c r="A288" s="20">
        <v>802</v>
      </c>
      <c r="B288" s="19" t="s">
        <v>102</v>
      </c>
      <c r="C288" s="19" t="s">
        <v>835</v>
      </c>
      <c r="D288" s="20">
        <v>200</v>
      </c>
      <c r="E288" s="41" t="s">
        <v>282</v>
      </c>
      <c r="F288" s="42">
        <v>1400</v>
      </c>
      <c r="G288" s="42">
        <v>0</v>
      </c>
      <c r="H288" s="87">
        <f t="shared" si="64"/>
        <v>0</v>
      </c>
      <c r="I288" s="1"/>
    </row>
    <row r="289" spans="1:11" ht="54.75" customHeight="1" outlineLevel="5" x14ac:dyDescent="0.25">
      <c r="A289" s="20">
        <v>802</v>
      </c>
      <c r="B289" s="19" t="s">
        <v>102</v>
      </c>
      <c r="C289" s="19" t="s">
        <v>836</v>
      </c>
      <c r="D289" s="20"/>
      <c r="E289" s="41" t="s">
        <v>840</v>
      </c>
      <c r="F289" s="42">
        <f>F290</f>
        <v>2000</v>
      </c>
      <c r="G289" s="42">
        <f t="shared" ref="G289" si="70">G290</f>
        <v>0</v>
      </c>
      <c r="H289" s="87">
        <f t="shared" si="64"/>
        <v>0</v>
      </c>
      <c r="I289" s="1"/>
    </row>
    <row r="290" spans="1:11" ht="25.5" outlineLevel="5" x14ac:dyDescent="0.25">
      <c r="A290" s="20">
        <v>802</v>
      </c>
      <c r="B290" s="19" t="s">
        <v>102</v>
      </c>
      <c r="C290" s="19" t="s">
        <v>836</v>
      </c>
      <c r="D290" s="20">
        <v>200</v>
      </c>
      <c r="E290" s="41" t="s">
        <v>282</v>
      </c>
      <c r="F290" s="42">
        <v>2000</v>
      </c>
      <c r="G290" s="42">
        <v>0</v>
      </c>
      <c r="H290" s="87">
        <f t="shared" si="64"/>
        <v>0</v>
      </c>
      <c r="I290" s="1"/>
    </row>
    <row r="291" spans="1:11" ht="30.75" customHeight="1" outlineLevel="5" x14ac:dyDescent="0.25">
      <c r="A291" s="20" t="s">
        <v>10</v>
      </c>
      <c r="B291" s="19" t="s">
        <v>102</v>
      </c>
      <c r="C291" s="19" t="s">
        <v>584</v>
      </c>
      <c r="D291" s="20"/>
      <c r="E291" s="41" t="s">
        <v>585</v>
      </c>
      <c r="F291" s="42">
        <f>F292</f>
        <v>500</v>
      </c>
      <c r="G291" s="42">
        <f>G292</f>
        <v>0</v>
      </c>
      <c r="H291" s="87">
        <f t="shared" si="64"/>
        <v>0</v>
      </c>
      <c r="I291" s="1"/>
    </row>
    <row r="292" spans="1:11" ht="25.5" outlineLevel="5" x14ac:dyDescent="0.25">
      <c r="A292" s="20" t="s">
        <v>10</v>
      </c>
      <c r="B292" s="19" t="s">
        <v>102</v>
      </c>
      <c r="C292" s="19" t="s">
        <v>584</v>
      </c>
      <c r="D292" s="20">
        <v>200</v>
      </c>
      <c r="E292" s="41" t="s">
        <v>282</v>
      </c>
      <c r="F292" s="42">
        <v>500</v>
      </c>
      <c r="G292" s="42">
        <v>0</v>
      </c>
      <c r="H292" s="87">
        <f t="shared" si="64"/>
        <v>0</v>
      </c>
    </row>
    <row r="293" spans="1:11" ht="64.5" customHeight="1" outlineLevel="7" x14ac:dyDescent="0.25">
      <c r="A293" s="20">
        <v>802</v>
      </c>
      <c r="B293" s="19" t="s">
        <v>102</v>
      </c>
      <c r="C293" s="46" t="s">
        <v>761</v>
      </c>
      <c r="D293" s="46"/>
      <c r="E293" s="72" t="s">
        <v>764</v>
      </c>
      <c r="F293" s="42">
        <f>F294</f>
        <v>388.9</v>
      </c>
      <c r="G293" s="42">
        <f t="shared" ref="G293" si="71">G294</f>
        <v>0</v>
      </c>
      <c r="H293" s="87">
        <f t="shared" si="64"/>
        <v>0</v>
      </c>
      <c r="J293" s="11"/>
      <c r="K293" s="11"/>
    </row>
    <row r="294" spans="1:11" ht="25.5" outlineLevel="7" x14ac:dyDescent="0.25">
      <c r="A294" s="20">
        <v>802</v>
      </c>
      <c r="B294" s="19" t="s">
        <v>102</v>
      </c>
      <c r="C294" s="46" t="s">
        <v>761</v>
      </c>
      <c r="D294" s="46" t="s">
        <v>7</v>
      </c>
      <c r="E294" s="47" t="s">
        <v>282</v>
      </c>
      <c r="F294" s="42">
        <v>388.9</v>
      </c>
      <c r="G294" s="42">
        <v>0</v>
      </c>
      <c r="H294" s="87">
        <f t="shared" si="64"/>
        <v>0</v>
      </c>
      <c r="J294" s="11"/>
      <c r="K294" s="11"/>
    </row>
    <row r="295" spans="1:11" ht="75.75" customHeight="1" outlineLevel="7" x14ac:dyDescent="0.25">
      <c r="A295" s="20">
        <v>802</v>
      </c>
      <c r="B295" s="19" t="s">
        <v>102</v>
      </c>
      <c r="C295" s="46" t="s">
        <v>762</v>
      </c>
      <c r="D295" s="46"/>
      <c r="E295" s="72" t="s">
        <v>763</v>
      </c>
      <c r="F295" s="42">
        <f>F296</f>
        <v>435.7</v>
      </c>
      <c r="G295" s="42">
        <f t="shared" ref="G295" si="72">G296</f>
        <v>0</v>
      </c>
      <c r="H295" s="87">
        <f t="shared" si="64"/>
        <v>0</v>
      </c>
      <c r="J295" s="11"/>
      <c r="K295" s="11"/>
    </row>
    <row r="296" spans="1:11" ht="25.5" outlineLevel="7" x14ac:dyDescent="0.25">
      <c r="A296" s="20">
        <v>802</v>
      </c>
      <c r="B296" s="19" t="s">
        <v>102</v>
      </c>
      <c r="C296" s="46" t="s">
        <v>762</v>
      </c>
      <c r="D296" s="46" t="s">
        <v>7</v>
      </c>
      <c r="E296" s="47" t="s">
        <v>282</v>
      </c>
      <c r="F296" s="42">
        <v>435.7</v>
      </c>
      <c r="G296" s="42">
        <v>0</v>
      </c>
      <c r="H296" s="87">
        <f t="shared" si="64"/>
        <v>0</v>
      </c>
      <c r="J296" s="11"/>
      <c r="K296" s="11"/>
    </row>
    <row r="297" spans="1:11" ht="63" customHeight="1" outlineLevel="7" x14ac:dyDescent="0.25">
      <c r="A297" s="20">
        <v>802</v>
      </c>
      <c r="B297" s="19" t="s">
        <v>102</v>
      </c>
      <c r="C297" s="46" t="s">
        <v>765</v>
      </c>
      <c r="D297" s="46"/>
      <c r="E297" s="47" t="s">
        <v>769</v>
      </c>
      <c r="F297" s="42">
        <f>F298</f>
        <v>167.2</v>
      </c>
      <c r="G297" s="42">
        <f t="shared" ref="G297" si="73">G298</f>
        <v>167.2</v>
      </c>
      <c r="H297" s="87">
        <f t="shared" si="64"/>
        <v>100</v>
      </c>
      <c r="J297" s="11"/>
      <c r="K297" s="11"/>
    </row>
    <row r="298" spans="1:11" ht="25.5" outlineLevel="7" x14ac:dyDescent="0.25">
      <c r="A298" s="20">
        <v>802</v>
      </c>
      <c r="B298" s="19" t="s">
        <v>102</v>
      </c>
      <c r="C298" s="46" t="s">
        <v>765</v>
      </c>
      <c r="D298" s="46" t="s">
        <v>7</v>
      </c>
      <c r="E298" s="47" t="s">
        <v>282</v>
      </c>
      <c r="F298" s="42">
        <v>167.2</v>
      </c>
      <c r="G298" s="42">
        <v>167.2</v>
      </c>
      <c r="H298" s="87">
        <f t="shared" si="64"/>
        <v>100</v>
      </c>
      <c r="J298" s="11"/>
      <c r="K298" s="11"/>
    </row>
    <row r="299" spans="1:11" ht="78" customHeight="1" outlineLevel="7" x14ac:dyDescent="0.25">
      <c r="A299" s="20">
        <v>802</v>
      </c>
      <c r="B299" s="19" t="s">
        <v>102</v>
      </c>
      <c r="C299" s="46" t="s">
        <v>766</v>
      </c>
      <c r="D299" s="46"/>
      <c r="E299" s="47" t="s">
        <v>770</v>
      </c>
      <c r="F299" s="42">
        <f>F300</f>
        <v>492</v>
      </c>
      <c r="G299" s="42">
        <f t="shared" ref="G299" si="74">G300</f>
        <v>492</v>
      </c>
      <c r="H299" s="87">
        <f t="shared" si="64"/>
        <v>100</v>
      </c>
      <c r="J299" s="11"/>
      <c r="K299" s="11"/>
    </row>
    <row r="300" spans="1:11" ht="25.5" outlineLevel="7" x14ac:dyDescent="0.25">
      <c r="A300" s="20">
        <v>802</v>
      </c>
      <c r="B300" s="19" t="s">
        <v>102</v>
      </c>
      <c r="C300" s="46" t="s">
        <v>766</v>
      </c>
      <c r="D300" s="46" t="s">
        <v>7</v>
      </c>
      <c r="E300" s="47" t="s">
        <v>282</v>
      </c>
      <c r="F300" s="42">
        <v>492</v>
      </c>
      <c r="G300" s="42">
        <v>492</v>
      </c>
      <c r="H300" s="87">
        <f t="shared" si="64"/>
        <v>100</v>
      </c>
      <c r="J300" s="11"/>
      <c r="K300" s="11"/>
    </row>
    <row r="301" spans="1:11" ht="67.5" customHeight="1" outlineLevel="7" x14ac:dyDescent="0.25">
      <c r="A301" s="20">
        <v>802</v>
      </c>
      <c r="B301" s="19" t="s">
        <v>102</v>
      </c>
      <c r="C301" s="46" t="s">
        <v>767</v>
      </c>
      <c r="D301" s="46"/>
      <c r="E301" s="47" t="s">
        <v>771</v>
      </c>
      <c r="F301" s="42">
        <f>F302</f>
        <v>545.20000000000005</v>
      </c>
      <c r="G301" s="42">
        <f t="shared" ref="G301" si="75">G302</f>
        <v>0</v>
      </c>
      <c r="H301" s="87">
        <f t="shared" si="64"/>
        <v>0</v>
      </c>
      <c r="J301" s="11"/>
      <c r="K301" s="11"/>
    </row>
    <row r="302" spans="1:11" ht="25.5" outlineLevel="7" x14ac:dyDescent="0.25">
      <c r="A302" s="20">
        <v>802</v>
      </c>
      <c r="B302" s="19" t="s">
        <v>102</v>
      </c>
      <c r="C302" s="46" t="s">
        <v>767</v>
      </c>
      <c r="D302" s="46" t="s">
        <v>7</v>
      </c>
      <c r="E302" s="47" t="s">
        <v>282</v>
      </c>
      <c r="F302" s="42">
        <v>545.20000000000005</v>
      </c>
      <c r="G302" s="42">
        <v>0</v>
      </c>
      <c r="H302" s="87">
        <f t="shared" si="64"/>
        <v>0</v>
      </c>
      <c r="J302" s="11"/>
      <c r="K302" s="11"/>
    </row>
    <row r="303" spans="1:11" ht="64.5" customHeight="1" outlineLevel="7" x14ac:dyDescent="0.25">
      <c r="A303" s="20">
        <v>802</v>
      </c>
      <c r="B303" s="19" t="s">
        <v>102</v>
      </c>
      <c r="C303" s="46" t="s">
        <v>768</v>
      </c>
      <c r="D303" s="46"/>
      <c r="E303" s="47" t="s">
        <v>772</v>
      </c>
      <c r="F303" s="42">
        <f>F304</f>
        <v>342.6</v>
      </c>
      <c r="G303" s="42">
        <f t="shared" ref="G303" si="76">G304</f>
        <v>0</v>
      </c>
      <c r="H303" s="87">
        <f t="shared" si="64"/>
        <v>0</v>
      </c>
      <c r="J303" s="11"/>
      <c r="K303" s="11"/>
    </row>
    <row r="304" spans="1:11" ht="25.5" outlineLevel="7" x14ac:dyDescent="0.25">
      <c r="A304" s="20">
        <v>802</v>
      </c>
      <c r="B304" s="19" t="s">
        <v>102</v>
      </c>
      <c r="C304" s="46" t="s">
        <v>768</v>
      </c>
      <c r="D304" s="46" t="s">
        <v>7</v>
      </c>
      <c r="E304" s="47" t="s">
        <v>282</v>
      </c>
      <c r="F304" s="42">
        <v>342.6</v>
      </c>
      <c r="G304" s="42">
        <v>0</v>
      </c>
      <c r="H304" s="87">
        <f t="shared" si="64"/>
        <v>0</v>
      </c>
      <c r="J304" s="11"/>
      <c r="K304" s="11"/>
    </row>
    <row r="305" spans="1:11" ht="40.5" customHeight="1" outlineLevel="3" x14ac:dyDescent="0.25">
      <c r="A305" s="20" t="s">
        <v>10</v>
      </c>
      <c r="B305" s="19" t="s">
        <v>102</v>
      </c>
      <c r="C305" s="19" t="s">
        <v>111</v>
      </c>
      <c r="D305" s="20"/>
      <c r="E305" s="41" t="s">
        <v>730</v>
      </c>
      <c r="F305" s="42">
        <f>F306</f>
        <v>11689.300000000001</v>
      </c>
      <c r="G305" s="42">
        <f>G306</f>
        <v>320.8</v>
      </c>
      <c r="H305" s="87">
        <f t="shared" si="64"/>
        <v>2.7443901687868388</v>
      </c>
      <c r="J305" s="11"/>
      <c r="K305" s="11"/>
    </row>
    <row r="306" spans="1:11" ht="38.25" outlineLevel="4" x14ac:dyDescent="0.25">
      <c r="A306" s="20" t="s">
        <v>10</v>
      </c>
      <c r="B306" s="19" t="s">
        <v>102</v>
      </c>
      <c r="C306" s="19" t="s">
        <v>112</v>
      </c>
      <c r="D306" s="20"/>
      <c r="E306" s="41" t="s">
        <v>746</v>
      </c>
      <c r="F306" s="42">
        <f>F307+F314</f>
        <v>11689.300000000001</v>
      </c>
      <c r="G306" s="42">
        <f>G307+G314</f>
        <v>320.8</v>
      </c>
      <c r="H306" s="87">
        <f t="shared" si="64"/>
        <v>2.7443901687868388</v>
      </c>
    </row>
    <row r="307" spans="1:11" ht="25.5" outlineLevel="5" x14ac:dyDescent="0.25">
      <c r="A307" s="20" t="s">
        <v>10</v>
      </c>
      <c r="B307" s="19" t="s">
        <v>102</v>
      </c>
      <c r="C307" s="19" t="s">
        <v>113</v>
      </c>
      <c r="D307" s="20"/>
      <c r="E307" s="41" t="s">
        <v>506</v>
      </c>
      <c r="F307" s="42">
        <f>F310+F308+F312</f>
        <v>3713.6</v>
      </c>
      <c r="G307" s="42">
        <f>G310+G308+G312</f>
        <v>320.8</v>
      </c>
      <c r="H307" s="87">
        <f t="shared" si="64"/>
        <v>8.6385178802240414</v>
      </c>
    </row>
    <row r="308" spans="1:11" ht="65.25" customHeight="1" outlineLevel="5" x14ac:dyDescent="0.25">
      <c r="A308" s="43" t="s">
        <v>10</v>
      </c>
      <c r="B308" s="44" t="s">
        <v>102</v>
      </c>
      <c r="C308" s="19" t="s">
        <v>814</v>
      </c>
      <c r="D308" s="20"/>
      <c r="E308" s="71" t="s">
        <v>712</v>
      </c>
      <c r="F308" s="42">
        <f>F309</f>
        <v>2983.5</v>
      </c>
      <c r="G308" s="42">
        <f t="shared" ref="G308" si="77">G309</f>
        <v>0</v>
      </c>
      <c r="H308" s="87">
        <f t="shared" si="64"/>
        <v>0</v>
      </c>
      <c r="I308" s="1"/>
    </row>
    <row r="309" spans="1:11" ht="25.5" outlineLevel="5" x14ac:dyDescent="0.25">
      <c r="A309" s="43" t="s">
        <v>10</v>
      </c>
      <c r="B309" s="44" t="s">
        <v>102</v>
      </c>
      <c r="C309" s="19" t="s">
        <v>814</v>
      </c>
      <c r="D309" s="20">
        <v>200</v>
      </c>
      <c r="E309" s="25" t="s">
        <v>282</v>
      </c>
      <c r="F309" s="42">
        <f>2983.5</f>
        <v>2983.5</v>
      </c>
      <c r="G309" s="42">
        <v>0</v>
      </c>
      <c r="H309" s="87">
        <f t="shared" si="64"/>
        <v>0</v>
      </c>
      <c r="I309" s="1"/>
    </row>
    <row r="310" spans="1:11" ht="51" outlineLevel="6" x14ac:dyDescent="0.25">
      <c r="A310" s="43" t="s">
        <v>10</v>
      </c>
      <c r="B310" s="44" t="s">
        <v>102</v>
      </c>
      <c r="C310" s="44" t="s">
        <v>114</v>
      </c>
      <c r="D310" s="43"/>
      <c r="E310" s="25" t="s">
        <v>398</v>
      </c>
      <c r="F310" s="45">
        <f t="shared" ref="F310:G310" si="78">F311</f>
        <v>700</v>
      </c>
      <c r="G310" s="45">
        <f t="shared" si="78"/>
        <v>320.8</v>
      </c>
      <c r="H310" s="87">
        <f t="shared" si="64"/>
        <v>45.828571428571429</v>
      </c>
    </row>
    <row r="311" spans="1:11" ht="25.5" outlineLevel="7" x14ac:dyDescent="0.25">
      <c r="A311" s="20" t="s">
        <v>10</v>
      </c>
      <c r="B311" s="19" t="s">
        <v>102</v>
      </c>
      <c r="C311" s="19" t="s">
        <v>114</v>
      </c>
      <c r="D311" s="20" t="s">
        <v>7</v>
      </c>
      <c r="E311" s="41" t="s">
        <v>282</v>
      </c>
      <c r="F311" s="42">
        <v>700</v>
      </c>
      <c r="G311" s="42">
        <v>320.8</v>
      </c>
      <c r="H311" s="87">
        <f t="shared" si="64"/>
        <v>45.828571428571429</v>
      </c>
    </row>
    <row r="312" spans="1:11" ht="63.75" outlineLevel="7" x14ac:dyDescent="0.25">
      <c r="A312" s="20" t="s">
        <v>10</v>
      </c>
      <c r="B312" s="19" t="s">
        <v>102</v>
      </c>
      <c r="C312" s="19" t="s">
        <v>815</v>
      </c>
      <c r="D312" s="20"/>
      <c r="E312" s="41" t="s">
        <v>737</v>
      </c>
      <c r="F312" s="42">
        <f>F313</f>
        <v>30.1</v>
      </c>
      <c r="G312" s="42">
        <f t="shared" ref="G312" si="79">G313</f>
        <v>0</v>
      </c>
      <c r="H312" s="87">
        <f t="shared" si="64"/>
        <v>0</v>
      </c>
    </row>
    <row r="313" spans="1:11" ht="25.5" outlineLevel="7" x14ac:dyDescent="0.25">
      <c r="A313" s="20" t="s">
        <v>10</v>
      </c>
      <c r="B313" s="19" t="s">
        <v>102</v>
      </c>
      <c r="C313" s="19" t="s">
        <v>815</v>
      </c>
      <c r="D313" s="20" t="s">
        <v>7</v>
      </c>
      <c r="E313" s="41" t="s">
        <v>282</v>
      </c>
      <c r="F313" s="42">
        <v>30.1</v>
      </c>
      <c r="G313" s="42">
        <v>0</v>
      </c>
      <c r="H313" s="87">
        <f t="shared" si="64"/>
        <v>0</v>
      </c>
    </row>
    <row r="314" spans="1:11" ht="38.25" outlineLevel="5" x14ac:dyDescent="0.25">
      <c r="A314" s="20" t="s">
        <v>10</v>
      </c>
      <c r="B314" s="19" t="s">
        <v>102</v>
      </c>
      <c r="C314" s="19" t="s">
        <v>797</v>
      </c>
      <c r="D314" s="20"/>
      <c r="E314" s="41" t="s">
        <v>667</v>
      </c>
      <c r="F314" s="42">
        <f>F317+F315</f>
        <v>7975.7000000000007</v>
      </c>
      <c r="G314" s="42">
        <f t="shared" ref="G314" si="80">G317+G315</f>
        <v>0</v>
      </c>
      <c r="H314" s="87">
        <f t="shared" si="64"/>
        <v>0</v>
      </c>
    </row>
    <row r="315" spans="1:11" ht="25.5" outlineLevel="5" x14ac:dyDescent="0.25">
      <c r="A315" s="20">
        <v>802</v>
      </c>
      <c r="B315" s="19" t="s">
        <v>102</v>
      </c>
      <c r="C315" s="19" t="s">
        <v>847</v>
      </c>
      <c r="D315" s="20"/>
      <c r="E315" s="41" t="s">
        <v>852</v>
      </c>
      <c r="F315" s="42">
        <f>F316</f>
        <v>1566.9</v>
      </c>
      <c r="G315" s="42">
        <f t="shared" ref="G315" si="81">G316</f>
        <v>0</v>
      </c>
      <c r="H315" s="87">
        <f t="shared" si="64"/>
        <v>0</v>
      </c>
    </row>
    <row r="316" spans="1:11" ht="25.5" outlineLevel="5" x14ac:dyDescent="0.25">
      <c r="A316" s="20">
        <v>802</v>
      </c>
      <c r="B316" s="19" t="s">
        <v>102</v>
      </c>
      <c r="C316" s="19" t="s">
        <v>847</v>
      </c>
      <c r="D316" s="20">
        <v>200</v>
      </c>
      <c r="E316" s="41" t="s">
        <v>282</v>
      </c>
      <c r="F316" s="42">
        <v>1566.9</v>
      </c>
      <c r="G316" s="42">
        <v>0</v>
      </c>
      <c r="H316" s="87">
        <f t="shared" si="64"/>
        <v>0</v>
      </c>
    </row>
    <row r="317" spans="1:11" ht="38.25" outlineLevel="6" x14ac:dyDescent="0.25">
      <c r="A317" s="20" t="s">
        <v>10</v>
      </c>
      <c r="B317" s="19" t="s">
        <v>102</v>
      </c>
      <c r="C317" s="19" t="s">
        <v>798</v>
      </c>
      <c r="D317" s="20"/>
      <c r="E317" s="41" t="s">
        <v>400</v>
      </c>
      <c r="F317" s="42">
        <f t="shared" ref="F317:G317" si="82">F318</f>
        <v>6408.8</v>
      </c>
      <c r="G317" s="42">
        <f t="shared" si="82"/>
        <v>0</v>
      </c>
      <c r="H317" s="87">
        <f t="shared" si="64"/>
        <v>0</v>
      </c>
      <c r="I317" s="1"/>
    </row>
    <row r="318" spans="1:11" ht="25.5" outlineLevel="7" x14ac:dyDescent="0.25">
      <c r="A318" s="20" t="s">
        <v>10</v>
      </c>
      <c r="B318" s="19" t="s">
        <v>102</v>
      </c>
      <c r="C318" s="19" t="s">
        <v>798</v>
      </c>
      <c r="D318" s="20" t="s">
        <v>7</v>
      </c>
      <c r="E318" s="41" t="s">
        <v>282</v>
      </c>
      <c r="F318" s="42">
        <f>6344.7+64.1</f>
        <v>6408.8</v>
      </c>
      <c r="G318" s="42">
        <v>0</v>
      </c>
      <c r="H318" s="87">
        <f t="shared" si="64"/>
        <v>0</v>
      </c>
      <c r="I318" s="1"/>
    </row>
    <row r="319" spans="1:11" ht="25.5" outlineLevel="2" x14ac:dyDescent="0.25">
      <c r="A319" s="20" t="s">
        <v>10</v>
      </c>
      <c r="B319" s="19" t="s">
        <v>115</v>
      </c>
      <c r="C319" s="19"/>
      <c r="D319" s="20"/>
      <c r="E319" s="41" t="s">
        <v>257</v>
      </c>
      <c r="F319" s="42">
        <f>F320</f>
        <v>37836.1</v>
      </c>
      <c r="G319" s="42">
        <f t="shared" ref="G319" si="83">G320</f>
        <v>15805.099999999999</v>
      </c>
      <c r="H319" s="87">
        <f t="shared" si="64"/>
        <v>41.772539981657722</v>
      </c>
      <c r="I319" s="1"/>
    </row>
    <row r="320" spans="1:11" ht="51" outlineLevel="3" x14ac:dyDescent="0.25">
      <c r="A320" s="20" t="s">
        <v>10</v>
      </c>
      <c r="B320" s="19" t="s">
        <v>115</v>
      </c>
      <c r="C320" s="19" t="s">
        <v>69</v>
      </c>
      <c r="D320" s="20"/>
      <c r="E320" s="41" t="s">
        <v>729</v>
      </c>
      <c r="F320" s="42">
        <f>F321</f>
        <v>37836.1</v>
      </c>
      <c r="G320" s="42">
        <f t="shared" ref="G320:G323" si="84">G321</f>
        <v>15805.099999999999</v>
      </c>
      <c r="H320" s="87">
        <f t="shared" si="64"/>
        <v>41.772539981657722</v>
      </c>
      <c r="I320" s="1"/>
    </row>
    <row r="321" spans="1:9" ht="25.5" outlineLevel="4" x14ac:dyDescent="0.25">
      <c r="A321" s="20" t="s">
        <v>10</v>
      </c>
      <c r="B321" s="19" t="s">
        <v>115</v>
      </c>
      <c r="C321" s="19" t="s">
        <v>86</v>
      </c>
      <c r="D321" s="20"/>
      <c r="E321" s="41" t="s">
        <v>367</v>
      </c>
      <c r="F321" s="42">
        <f>F322</f>
        <v>37836.1</v>
      </c>
      <c r="G321" s="42">
        <f t="shared" si="84"/>
        <v>15805.099999999999</v>
      </c>
      <c r="H321" s="87">
        <f t="shared" si="64"/>
        <v>41.772539981657722</v>
      </c>
      <c r="I321" s="1"/>
    </row>
    <row r="322" spans="1:9" ht="25.5" outlineLevel="5" x14ac:dyDescent="0.25">
      <c r="A322" s="20" t="s">
        <v>10</v>
      </c>
      <c r="B322" s="19" t="s">
        <v>115</v>
      </c>
      <c r="C322" s="19" t="s">
        <v>97</v>
      </c>
      <c r="D322" s="20"/>
      <c r="E322" s="41" t="s">
        <v>379</v>
      </c>
      <c r="F322" s="42">
        <f>F323+F325</f>
        <v>37836.1</v>
      </c>
      <c r="G322" s="42">
        <f>G323+G325</f>
        <v>15805.099999999999</v>
      </c>
      <c r="H322" s="87">
        <f t="shared" si="64"/>
        <v>41.772539981657722</v>
      </c>
      <c r="I322" s="1"/>
    </row>
    <row r="323" spans="1:9" ht="25.5" outlineLevel="6" x14ac:dyDescent="0.25">
      <c r="A323" s="20" t="s">
        <v>10</v>
      </c>
      <c r="B323" s="19" t="s">
        <v>115</v>
      </c>
      <c r="C323" s="19" t="s">
        <v>116</v>
      </c>
      <c r="D323" s="20"/>
      <c r="E323" s="41" t="s">
        <v>401</v>
      </c>
      <c r="F323" s="42">
        <f>F324</f>
        <v>26500</v>
      </c>
      <c r="G323" s="42">
        <f t="shared" si="84"/>
        <v>11200</v>
      </c>
      <c r="H323" s="87">
        <f t="shared" si="64"/>
        <v>42.264150943396231</v>
      </c>
      <c r="I323" s="1"/>
    </row>
    <row r="324" spans="1:9" ht="25.5" outlineLevel="7" x14ac:dyDescent="0.25">
      <c r="A324" s="20" t="s">
        <v>10</v>
      </c>
      <c r="B324" s="19" t="s">
        <v>115</v>
      </c>
      <c r="C324" s="19" t="s">
        <v>116</v>
      </c>
      <c r="D324" s="20" t="s">
        <v>38</v>
      </c>
      <c r="E324" s="41" t="s">
        <v>308</v>
      </c>
      <c r="F324" s="42">
        <v>26500</v>
      </c>
      <c r="G324" s="42">
        <v>11200</v>
      </c>
      <c r="H324" s="87">
        <f t="shared" si="64"/>
        <v>42.264150943396231</v>
      </c>
      <c r="I324" s="1"/>
    </row>
    <row r="325" spans="1:9" ht="25.5" outlineLevel="7" x14ac:dyDescent="0.25">
      <c r="A325" s="20" t="s">
        <v>10</v>
      </c>
      <c r="B325" s="19" t="s">
        <v>115</v>
      </c>
      <c r="C325" s="19" t="s">
        <v>640</v>
      </c>
      <c r="D325" s="20"/>
      <c r="E325" s="41" t="s">
        <v>327</v>
      </c>
      <c r="F325" s="42">
        <f>F326+F327+F328</f>
        <v>11336.1</v>
      </c>
      <c r="G325" s="42">
        <f t="shared" ref="G325" si="85">G326+G327+G328</f>
        <v>4605.0999999999995</v>
      </c>
      <c r="H325" s="87">
        <f t="shared" si="64"/>
        <v>40.623318425207962</v>
      </c>
      <c r="I325" s="1"/>
    </row>
    <row r="326" spans="1:9" ht="63.75" outlineLevel="7" x14ac:dyDescent="0.25">
      <c r="A326" s="20" t="s">
        <v>10</v>
      </c>
      <c r="B326" s="19" t="s">
        <v>115</v>
      </c>
      <c r="C326" s="19" t="s">
        <v>640</v>
      </c>
      <c r="D326" s="20" t="s">
        <v>6</v>
      </c>
      <c r="E326" s="41" t="s">
        <v>281</v>
      </c>
      <c r="F326" s="42">
        <v>6567.8</v>
      </c>
      <c r="G326" s="42">
        <v>2609.6</v>
      </c>
      <c r="H326" s="87">
        <f t="shared" si="64"/>
        <v>39.733244008648249</v>
      </c>
      <c r="I326" s="1"/>
    </row>
    <row r="327" spans="1:9" ht="25.5" outlineLevel="7" x14ac:dyDescent="0.25">
      <c r="A327" s="20" t="s">
        <v>10</v>
      </c>
      <c r="B327" s="19" t="s">
        <v>115</v>
      </c>
      <c r="C327" s="19" t="s">
        <v>640</v>
      </c>
      <c r="D327" s="20" t="s">
        <v>7</v>
      </c>
      <c r="E327" s="41" t="s">
        <v>282</v>
      </c>
      <c r="F327" s="42">
        <v>4708.3</v>
      </c>
      <c r="G327" s="42">
        <v>1971.3</v>
      </c>
      <c r="H327" s="87">
        <f t="shared" si="64"/>
        <v>41.86861499904424</v>
      </c>
      <c r="I327" s="1"/>
    </row>
    <row r="328" spans="1:9" outlineLevel="7" x14ac:dyDescent="0.25">
      <c r="A328" s="20" t="s">
        <v>10</v>
      </c>
      <c r="B328" s="19" t="s">
        <v>115</v>
      </c>
      <c r="C328" s="19" t="s">
        <v>640</v>
      </c>
      <c r="D328" s="20" t="s">
        <v>8</v>
      </c>
      <c r="E328" s="41" t="s">
        <v>283</v>
      </c>
      <c r="F328" s="42">
        <v>60</v>
      </c>
      <c r="G328" s="42">
        <v>24.2</v>
      </c>
      <c r="H328" s="87">
        <f t="shared" si="64"/>
        <v>40.333333333333329</v>
      </c>
      <c r="I328" s="1"/>
    </row>
    <row r="329" spans="1:9" outlineLevel="7" x14ac:dyDescent="0.25">
      <c r="A329" s="20" t="s">
        <v>10</v>
      </c>
      <c r="B329" s="19" t="s">
        <v>609</v>
      </c>
      <c r="C329" s="19"/>
      <c r="D329" s="20"/>
      <c r="E329" s="41" t="s">
        <v>618</v>
      </c>
      <c r="F329" s="42">
        <f>F330</f>
        <v>1202.9000000000001</v>
      </c>
      <c r="G329" s="42">
        <f t="shared" ref="G329:G332" si="86">G330</f>
        <v>19.5</v>
      </c>
      <c r="H329" s="87">
        <f t="shared" si="64"/>
        <v>1.621082384238091</v>
      </c>
      <c r="I329" s="1"/>
    </row>
    <row r="330" spans="1:9" outlineLevel="7" x14ac:dyDescent="0.25">
      <c r="A330" s="20" t="s">
        <v>10</v>
      </c>
      <c r="B330" s="19" t="s">
        <v>610</v>
      </c>
      <c r="C330" s="19"/>
      <c r="D330" s="20"/>
      <c r="E330" s="41" t="s">
        <v>619</v>
      </c>
      <c r="F330" s="42">
        <f>F331</f>
        <v>1202.9000000000001</v>
      </c>
      <c r="G330" s="42">
        <f t="shared" si="86"/>
        <v>19.5</v>
      </c>
      <c r="H330" s="87">
        <f t="shared" si="64"/>
        <v>1.621082384238091</v>
      </c>
      <c r="I330" s="1"/>
    </row>
    <row r="331" spans="1:9" ht="51" outlineLevel="7" x14ac:dyDescent="0.25">
      <c r="A331" s="20" t="s">
        <v>10</v>
      </c>
      <c r="B331" s="19" t="s">
        <v>610</v>
      </c>
      <c r="C331" s="19" t="s">
        <v>69</v>
      </c>
      <c r="D331" s="20"/>
      <c r="E331" s="41" t="s">
        <v>729</v>
      </c>
      <c r="F331" s="42">
        <f>F332</f>
        <v>1202.9000000000001</v>
      </c>
      <c r="G331" s="42">
        <f t="shared" si="86"/>
        <v>19.5</v>
      </c>
      <c r="H331" s="87">
        <f t="shared" si="64"/>
        <v>1.621082384238091</v>
      </c>
      <c r="I331" s="1"/>
    </row>
    <row r="332" spans="1:9" ht="38.25" outlineLevel="7" x14ac:dyDescent="0.25">
      <c r="A332" s="20" t="s">
        <v>10</v>
      </c>
      <c r="B332" s="19" t="s">
        <v>610</v>
      </c>
      <c r="C332" s="19" t="s">
        <v>70</v>
      </c>
      <c r="D332" s="20"/>
      <c r="E332" s="41" t="s">
        <v>706</v>
      </c>
      <c r="F332" s="42">
        <f>F333</f>
        <v>1202.9000000000001</v>
      </c>
      <c r="G332" s="42">
        <f t="shared" si="86"/>
        <v>19.5</v>
      </c>
      <c r="H332" s="87">
        <f t="shared" si="64"/>
        <v>1.621082384238091</v>
      </c>
      <c r="I332" s="1"/>
    </row>
    <row r="333" spans="1:9" ht="31.5" customHeight="1" outlineLevel="7" x14ac:dyDescent="0.25">
      <c r="A333" s="20" t="s">
        <v>10</v>
      </c>
      <c r="B333" s="19" t="s">
        <v>610</v>
      </c>
      <c r="C333" s="19" t="s">
        <v>611</v>
      </c>
      <c r="D333" s="20"/>
      <c r="E333" s="41" t="s">
        <v>616</v>
      </c>
      <c r="F333" s="42">
        <f>F334+F336+F338</f>
        <v>1202.9000000000001</v>
      </c>
      <c r="G333" s="42">
        <f t="shared" ref="G333" si="87">G334+G336+G338</f>
        <v>19.5</v>
      </c>
      <c r="H333" s="87">
        <f t="shared" si="64"/>
        <v>1.621082384238091</v>
      </c>
      <c r="I333" s="1"/>
    </row>
    <row r="334" spans="1:9" outlineLevel="7" x14ac:dyDescent="0.25">
      <c r="A334" s="20" t="s">
        <v>10</v>
      </c>
      <c r="B334" s="19" t="s">
        <v>610</v>
      </c>
      <c r="C334" s="19" t="s">
        <v>612</v>
      </c>
      <c r="D334" s="20"/>
      <c r="E334" s="41" t="s">
        <v>615</v>
      </c>
      <c r="F334" s="42">
        <f>F335</f>
        <v>200</v>
      </c>
      <c r="G334" s="42">
        <f t="shared" ref="G334" si="88">G335</f>
        <v>0</v>
      </c>
      <c r="H334" s="87">
        <f t="shared" si="64"/>
        <v>0</v>
      </c>
      <c r="I334" s="1"/>
    </row>
    <row r="335" spans="1:9" ht="25.5" outlineLevel="7" x14ac:dyDescent="0.25">
      <c r="A335" s="20" t="s">
        <v>10</v>
      </c>
      <c r="B335" s="19" t="s">
        <v>610</v>
      </c>
      <c r="C335" s="19" t="s">
        <v>612</v>
      </c>
      <c r="D335" s="20">
        <v>200</v>
      </c>
      <c r="E335" s="41" t="s">
        <v>282</v>
      </c>
      <c r="F335" s="42">
        <f>100+100</f>
        <v>200</v>
      </c>
      <c r="G335" s="42">
        <v>0</v>
      </c>
      <c r="H335" s="87">
        <f t="shared" si="64"/>
        <v>0</v>
      </c>
      <c r="I335" s="1"/>
    </row>
    <row r="336" spans="1:9" outlineLevel="7" x14ac:dyDescent="0.25">
      <c r="A336" s="20" t="s">
        <v>10</v>
      </c>
      <c r="B336" s="19" t="s">
        <v>610</v>
      </c>
      <c r="C336" s="19" t="s">
        <v>613</v>
      </c>
      <c r="D336" s="20"/>
      <c r="E336" s="41" t="s">
        <v>635</v>
      </c>
      <c r="F336" s="42">
        <f>F337</f>
        <v>502.90000000000003</v>
      </c>
      <c r="G336" s="42">
        <f t="shared" ref="G336" si="89">G337</f>
        <v>19.5</v>
      </c>
      <c r="H336" s="87">
        <f t="shared" si="64"/>
        <v>3.877510439451183</v>
      </c>
      <c r="I336" s="1"/>
    </row>
    <row r="337" spans="1:9" ht="25.5" outlineLevel="7" x14ac:dyDescent="0.25">
      <c r="A337" s="20" t="s">
        <v>10</v>
      </c>
      <c r="B337" s="19" t="s">
        <v>610</v>
      </c>
      <c r="C337" s="19" t="s">
        <v>613</v>
      </c>
      <c r="D337" s="20">
        <v>200</v>
      </c>
      <c r="E337" s="41" t="s">
        <v>282</v>
      </c>
      <c r="F337" s="42">
        <f>291.6+211.3</f>
        <v>502.90000000000003</v>
      </c>
      <c r="G337" s="42">
        <v>19.5</v>
      </c>
      <c r="H337" s="87">
        <f t="shared" si="64"/>
        <v>3.877510439451183</v>
      </c>
      <c r="I337" s="1"/>
    </row>
    <row r="338" spans="1:9" ht="25.5" outlineLevel="7" x14ac:dyDescent="0.25">
      <c r="A338" s="20" t="s">
        <v>10</v>
      </c>
      <c r="B338" s="19" t="s">
        <v>610</v>
      </c>
      <c r="C338" s="19" t="s">
        <v>614</v>
      </c>
      <c r="D338" s="20"/>
      <c r="E338" s="41" t="s">
        <v>617</v>
      </c>
      <c r="F338" s="42">
        <f>F339</f>
        <v>500</v>
      </c>
      <c r="G338" s="42">
        <f t="shared" ref="G338" si="90">G339</f>
        <v>0</v>
      </c>
      <c r="H338" s="87">
        <f t="shared" ref="H338:H401" si="91">G338/F338*100</f>
        <v>0</v>
      </c>
      <c r="I338" s="1"/>
    </row>
    <row r="339" spans="1:9" ht="25.5" outlineLevel="7" x14ac:dyDescent="0.25">
      <c r="A339" s="20" t="s">
        <v>10</v>
      </c>
      <c r="B339" s="19" t="s">
        <v>610</v>
      </c>
      <c r="C339" s="19" t="s">
        <v>614</v>
      </c>
      <c r="D339" s="20">
        <v>200</v>
      </c>
      <c r="E339" s="41" t="s">
        <v>282</v>
      </c>
      <c r="F339" s="42">
        <v>500</v>
      </c>
      <c r="G339" s="42">
        <v>0</v>
      </c>
      <c r="H339" s="87">
        <f t="shared" si="91"/>
        <v>0</v>
      </c>
      <c r="I339" s="1"/>
    </row>
    <row r="340" spans="1:9" outlineLevel="1" x14ac:dyDescent="0.25">
      <c r="A340" s="20" t="s">
        <v>10</v>
      </c>
      <c r="B340" s="19" t="s">
        <v>119</v>
      </c>
      <c r="C340" s="19"/>
      <c r="D340" s="20"/>
      <c r="E340" s="41" t="s">
        <v>233</v>
      </c>
      <c r="F340" s="42">
        <f>F341+F347+F358</f>
        <v>4829.8</v>
      </c>
      <c r="G340" s="42">
        <f>G341+G347+G358</f>
        <v>6369.0999999999995</v>
      </c>
      <c r="H340" s="87">
        <f t="shared" si="91"/>
        <v>131.8708849227711</v>
      </c>
      <c r="I340" s="1"/>
    </row>
    <row r="341" spans="1:9" outlineLevel="2" x14ac:dyDescent="0.25">
      <c r="A341" s="20" t="s">
        <v>10</v>
      </c>
      <c r="B341" s="19" t="s">
        <v>120</v>
      </c>
      <c r="C341" s="19"/>
      <c r="D341" s="20"/>
      <c r="E341" s="41" t="s">
        <v>259</v>
      </c>
      <c r="F341" s="42">
        <f t="shared" ref="F341:G342" si="92">F342</f>
        <v>1685.4</v>
      </c>
      <c r="G341" s="42">
        <f t="shared" si="92"/>
        <v>814.2</v>
      </c>
      <c r="H341" s="87">
        <f t="shared" si="91"/>
        <v>48.309006763972945</v>
      </c>
      <c r="I341" s="1"/>
    </row>
    <row r="342" spans="1:9" ht="53.25" customHeight="1" outlineLevel="3" x14ac:dyDescent="0.25">
      <c r="A342" s="20" t="s">
        <v>10</v>
      </c>
      <c r="B342" s="19" t="s">
        <v>120</v>
      </c>
      <c r="C342" s="19" t="s">
        <v>12</v>
      </c>
      <c r="D342" s="20"/>
      <c r="E342" s="41" t="s">
        <v>726</v>
      </c>
      <c r="F342" s="42">
        <f t="shared" si="92"/>
        <v>1685.4</v>
      </c>
      <c r="G342" s="42">
        <f t="shared" si="92"/>
        <v>814.2</v>
      </c>
      <c r="H342" s="87">
        <f t="shared" si="91"/>
        <v>48.309006763972945</v>
      </c>
      <c r="I342" s="1"/>
    </row>
    <row r="343" spans="1:9" ht="25.5" outlineLevel="4" x14ac:dyDescent="0.25">
      <c r="A343" s="20" t="s">
        <v>10</v>
      </c>
      <c r="B343" s="19" t="s">
        <v>120</v>
      </c>
      <c r="C343" s="19" t="s">
        <v>39</v>
      </c>
      <c r="D343" s="20"/>
      <c r="E343" s="41" t="s">
        <v>620</v>
      </c>
      <c r="F343" s="42">
        <f>F344</f>
        <v>1685.4</v>
      </c>
      <c r="G343" s="42">
        <f t="shared" ref="G343:G345" si="93">G344</f>
        <v>814.2</v>
      </c>
      <c r="H343" s="87">
        <f t="shared" si="91"/>
        <v>48.309006763972945</v>
      </c>
      <c r="I343" s="1"/>
    </row>
    <row r="344" spans="1:9" ht="51" outlineLevel="5" x14ac:dyDescent="0.25">
      <c r="A344" s="20" t="s">
        <v>10</v>
      </c>
      <c r="B344" s="19" t="s">
        <v>120</v>
      </c>
      <c r="C344" s="19" t="s">
        <v>121</v>
      </c>
      <c r="D344" s="20"/>
      <c r="E344" s="41" t="s">
        <v>663</v>
      </c>
      <c r="F344" s="42">
        <f>F345</f>
        <v>1685.4</v>
      </c>
      <c r="G344" s="42">
        <f t="shared" si="93"/>
        <v>814.2</v>
      </c>
      <c r="H344" s="87">
        <f t="shared" si="91"/>
        <v>48.309006763972945</v>
      </c>
      <c r="I344" s="1"/>
    </row>
    <row r="345" spans="1:9" ht="25.5" outlineLevel="6" x14ac:dyDescent="0.25">
      <c r="A345" s="20" t="s">
        <v>10</v>
      </c>
      <c r="B345" s="19" t="s">
        <v>120</v>
      </c>
      <c r="C345" s="19" t="s">
        <v>122</v>
      </c>
      <c r="D345" s="20"/>
      <c r="E345" s="41" t="s">
        <v>403</v>
      </c>
      <c r="F345" s="42">
        <f>F346</f>
        <v>1685.4</v>
      </c>
      <c r="G345" s="42">
        <f t="shared" si="93"/>
        <v>814.2</v>
      </c>
      <c r="H345" s="87">
        <f t="shared" si="91"/>
        <v>48.309006763972945</v>
      </c>
      <c r="I345" s="1"/>
    </row>
    <row r="346" spans="1:9" outlineLevel="7" x14ac:dyDescent="0.25">
      <c r="A346" s="20" t="s">
        <v>10</v>
      </c>
      <c r="B346" s="19" t="s">
        <v>120</v>
      </c>
      <c r="C346" s="19" t="s">
        <v>122</v>
      </c>
      <c r="D346" s="20" t="s">
        <v>20</v>
      </c>
      <c r="E346" s="41" t="s">
        <v>293</v>
      </c>
      <c r="F346" s="42">
        <v>1685.4</v>
      </c>
      <c r="G346" s="42">
        <v>814.2</v>
      </c>
      <c r="H346" s="87">
        <f t="shared" si="91"/>
        <v>48.309006763972945</v>
      </c>
      <c r="I346" s="1"/>
    </row>
    <row r="347" spans="1:9" outlineLevel="2" x14ac:dyDescent="0.25">
      <c r="A347" s="20" t="s">
        <v>10</v>
      </c>
      <c r="B347" s="19" t="s">
        <v>123</v>
      </c>
      <c r="C347" s="19"/>
      <c r="D347" s="20"/>
      <c r="E347" s="41" t="s">
        <v>260</v>
      </c>
      <c r="F347" s="42">
        <f>F353+F348</f>
        <v>618</v>
      </c>
      <c r="G347" s="42">
        <f t="shared" ref="G347" si="94">G353+G348</f>
        <v>256.5</v>
      </c>
      <c r="H347" s="87">
        <f t="shared" si="91"/>
        <v>41.504854368932037</v>
      </c>
      <c r="I347" s="1"/>
    </row>
    <row r="348" spans="1:9" ht="50.25" customHeight="1" outlineLevel="2" x14ac:dyDescent="0.25">
      <c r="A348" s="20" t="s">
        <v>10</v>
      </c>
      <c r="B348" s="19" t="s">
        <v>123</v>
      </c>
      <c r="C348" s="19" t="s">
        <v>12</v>
      </c>
      <c r="D348" s="20"/>
      <c r="E348" s="41" t="s">
        <v>726</v>
      </c>
      <c r="F348" s="42">
        <f>F349</f>
        <v>378</v>
      </c>
      <c r="G348" s="42">
        <f t="shared" ref="G348" si="95">G349</f>
        <v>156.5</v>
      </c>
      <c r="H348" s="87">
        <f t="shared" si="91"/>
        <v>41.402116402116398</v>
      </c>
      <c r="I348" s="1"/>
    </row>
    <row r="349" spans="1:9" ht="25.5" outlineLevel="2" x14ac:dyDescent="0.25">
      <c r="A349" s="20" t="s">
        <v>10</v>
      </c>
      <c r="B349" s="19" t="s">
        <v>123</v>
      </c>
      <c r="C349" s="19" t="s">
        <v>17</v>
      </c>
      <c r="D349" s="20"/>
      <c r="E349" s="41" t="s">
        <v>620</v>
      </c>
      <c r="F349" s="42">
        <f>F350</f>
        <v>378</v>
      </c>
      <c r="G349" s="42">
        <f t="shared" ref="G349" si="96">G350</f>
        <v>156.5</v>
      </c>
      <c r="H349" s="87">
        <f t="shared" si="91"/>
        <v>41.402116402116398</v>
      </c>
      <c r="I349" s="1"/>
    </row>
    <row r="350" spans="1:9" ht="51" outlineLevel="2" x14ac:dyDescent="0.25">
      <c r="A350" s="20" t="s">
        <v>10</v>
      </c>
      <c r="B350" s="19" t="s">
        <v>123</v>
      </c>
      <c r="C350" s="19" t="s">
        <v>121</v>
      </c>
      <c r="D350" s="20"/>
      <c r="E350" s="41" t="s">
        <v>663</v>
      </c>
      <c r="F350" s="42">
        <f>F351</f>
        <v>378</v>
      </c>
      <c r="G350" s="42">
        <f t="shared" ref="G350" si="97">G351</f>
        <v>156.5</v>
      </c>
      <c r="H350" s="87">
        <f t="shared" si="91"/>
        <v>41.402116402116398</v>
      </c>
      <c r="I350" s="1"/>
    </row>
    <row r="351" spans="1:9" ht="38.25" outlineLevel="2" x14ac:dyDescent="0.25">
      <c r="A351" s="20" t="s">
        <v>10</v>
      </c>
      <c r="B351" s="19" t="s">
        <v>123</v>
      </c>
      <c r="C351" s="19" t="s">
        <v>862</v>
      </c>
      <c r="D351" s="20"/>
      <c r="E351" s="23" t="s">
        <v>863</v>
      </c>
      <c r="F351" s="42">
        <f>F352</f>
        <v>378</v>
      </c>
      <c r="G351" s="42">
        <f t="shared" ref="G351" si="98">G352</f>
        <v>156.5</v>
      </c>
      <c r="H351" s="87">
        <f t="shared" si="91"/>
        <v>41.402116402116398</v>
      </c>
      <c r="I351" s="1"/>
    </row>
    <row r="352" spans="1:9" outlineLevel="2" x14ac:dyDescent="0.25">
      <c r="A352" s="20" t="s">
        <v>10</v>
      </c>
      <c r="B352" s="19" t="s">
        <v>123</v>
      </c>
      <c r="C352" s="19" t="s">
        <v>862</v>
      </c>
      <c r="D352" s="20" t="s">
        <v>20</v>
      </c>
      <c r="E352" s="41" t="s">
        <v>293</v>
      </c>
      <c r="F352" s="42">
        <v>378</v>
      </c>
      <c r="G352" s="42">
        <v>156.5</v>
      </c>
      <c r="H352" s="87">
        <f t="shared" si="91"/>
        <v>41.402116402116398</v>
      </c>
      <c r="I352" s="1"/>
    </row>
    <row r="353" spans="1:9" ht="38.25" outlineLevel="3" x14ac:dyDescent="0.25">
      <c r="A353" s="20" t="s">
        <v>10</v>
      </c>
      <c r="B353" s="19" t="s">
        <v>123</v>
      </c>
      <c r="C353" s="19" t="s">
        <v>124</v>
      </c>
      <c r="D353" s="20"/>
      <c r="E353" s="41" t="s">
        <v>676</v>
      </c>
      <c r="F353" s="42">
        <f t="shared" ref="F353:G353" si="99">F354</f>
        <v>240</v>
      </c>
      <c r="G353" s="42">
        <f t="shared" si="99"/>
        <v>100</v>
      </c>
      <c r="H353" s="87">
        <f t="shared" si="91"/>
        <v>41.666666666666671</v>
      </c>
      <c r="I353" s="1"/>
    </row>
    <row r="354" spans="1:9" ht="25.5" outlineLevel="4" x14ac:dyDescent="0.25">
      <c r="A354" s="20" t="s">
        <v>10</v>
      </c>
      <c r="B354" s="19" t="s">
        <v>123</v>
      </c>
      <c r="C354" s="19" t="s">
        <v>125</v>
      </c>
      <c r="D354" s="20"/>
      <c r="E354" s="41" t="s">
        <v>589</v>
      </c>
      <c r="F354" s="42">
        <f>F355</f>
        <v>240</v>
      </c>
      <c r="G354" s="42">
        <f t="shared" ref="G354:G356" si="100">G355</f>
        <v>100</v>
      </c>
      <c r="H354" s="87">
        <f t="shared" si="91"/>
        <v>41.666666666666671</v>
      </c>
      <c r="I354" s="1"/>
    </row>
    <row r="355" spans="1:9" ht="25.5" outlineLevel="5" x14ac:dyDescent="0.25">
      <c r="A355" s="20" t="s">
        <v>10</v>
      </c>
      <c r="B355" s="19" t="s">
        <v>123</v>
      </c>
      <c r="C355" s="19" t="s">
        <v>126</v>
      </c>
      <c r="D355" s="20"/>
      <c r="E355" s="41" t="s">
        <v>590</v>
      </c>
      <c r="F355" s="42">
        <f>F356</f>
        <v>240</v>
      </c>
      <c r="G355" s="42">
        <f t="shared" si="100"/>
        <v>100</v>
      </c>
      <c r="H355" s="87">
        <f t="shared" si="91"/>
        <v>41.666666666666671</v>
      </c>
      <c r="I355" s="1"/>
    </row>
    <row r="356" spans="1:9" ht="53.25" customHeight="1" outlineLevel="6" x14ac:dyDescent="0.25">
      <c r="A356" s="20" t="s">
        <v>10</v>
      </c>
      <c r="B356" s="19" t="s">
        <v>123</v>
      </c>
      <c r="C356" s="19" t="s">
        <v>127</v>
      </c>
      <c r="D356" s="20"/>
      <c r="E356" s="41" t="s">
        <v>745</v>
      </c>
      <c r="F356" s="42">
        <f>F357</f>
        <v>240</v>
      </c>
      <c r="G356" s="42">
        <f t="shared" si="100"/>
        <v>100</v>
      </c>
      <c r="H356" s="87">
        <f t="shared" si="91"/>
        <v>41.666666666666671</v>
      </c>
      <c r="I356" s="1"/>
    </row>
    <row r="357" spans="1:9" outlineLevel="7" x14ac:dyDescent="0.25">
      <c r="A357" s="20" t="s">
        <v>10</v>
      </c>
      <c r="B357" s="19" t="s">
        <v>123</v>
      </c>
      <c r="C357" s="19" t="s">
        <v>127</v>
      </c>
      <c r="D357" s="20" t="s">
        <v>20</v>
      </c>
      <c r="E357" s="41" t="s">
        <v>293</v>
      </c>
      <c r="F357" s="42">
        <v>240</v>
      </c>
      <c r="G357" s="42">
        <v>100</v>
      </c>
      <c r="H357" s="87">
        <f t="shared" si="91"/>
        <v>41.666666666666671</v>
      </c>
      <c r="I357" s="1"/>
    </row>
    <row r="358" spans="1:9" outlineLevel="2" x14ac:dyDescent="0.25">
      <c r="A358" s="20" t="s">
        <v>10</v>
      </c>
      <c r="B358" s="19" t="s">
        <v>131</v>
      </c>
      <c r="C358" s="19"/>
      <c r="D358" s="20"/>
      <c r="E358" s="41" t="s">
        <v>263</v>
      </c>
      <c r="F358" s="42">
        <f>F359+F366</f>
        <v>2526.4</v>
      </c>
      <c r="G358" s="42">
        <f>G359+G366</f>
        <v>5298.4</v>
      </c>
      <c r="H358" s="87">
        <f t="shared" si="91"/>
        <v>209.72134262191258</v>
      </c>
      <c r="I358" s="1"/>
    </row>
    <row r="359" spans="1:9" ht="38.25" outlineLevel="3" x14ac:dyDescent="0.25">
      <c r="A359" s="20" t="s">
        <v>10</v>
      </c>
      <c r="B359" s="19" t="s">
        <v>131</v>
      </c>
      <c r="C359" s="19" t="s">
        <v>132</v>
      </c>
      <c r="D359" s="20"/>
      <c r="E359" s="41" t="s">
        <v>678</v>
      </c>
      <c r="F359" s="42">
        <f>F360</f>
        <v>1833.4</v>
      </c>
      <c r="G359" s="42">
        <f t="shared" ref="G359" si="101">G360</f>
        <v>1833.4</v>
      </c>
      <c r="H359" s="87">
        <f t="shared" si="91"/>
        <v>100</v>
      </c>
      <c r="I359" s="1"/>
    </row>
    <row r="360" spans="1:9" ht="25.5" outlineLevel="4" x14ac:dyDescent="0.25">
      <c r="A360" s="20" t="s">
        <v>10</v>
      </c>
      <c r="B360" s="19" t="s">
        <v>131</v>
      </c>
      <c r="C360" s="19" t="s">
        <v>133</v>
      </c>
      <c r="D360" s="20"/>
      <c r="E360" s="41" t="s">
        <v>547</v>
      </c>
      <c r="F360" s="42">
        <f>F361</f>
        <v>1833.4</v>
      </c>
      <c r="G360" s="42">
        <f>G361</f>
        <v>1833.4</v>
      </c>
      <c r="H360" s="87">
        <f t="shared" si="91"/>
        <v>100</v>
      </c>
      <c r="I360" s="1"/>
    </row>
    <row r="361" spans="1:9" ht="25.5" outlineLevel="7" x14ac:dyDescent="0.25">
      <c r="A361" s="20" t="s">
        <v>10</v>
      </c>
      <c r="B361" s="19" t="s">
        <v>131</v>
      </c>
      <c r="C361" s="19" t="s">
        <v>605</v>
      </c>
      <c r="D361" s="20"/>
      <c r="E361" s="41" t="s">
        <v>607</v>
      </c>
      <c r="F361" s="42">
        <f>F364+F362</f>
        <v>1833.4</v>
      </c>
      <c r="G361" s="42">
        <f>G364+G362</f>
        <v>1833.4</v>
      </c>
      <c r="H361" s="87">
        <f t="shared" si="91"/>
        <v>100</v>
      </c>
      <c r="I361" s="1"/>
    </row>
    <row r="362" spans="1:9" ht="37.5" customHeight="1" outlineLevel="7" x14ac:dyDescent="0.25">
      <c r="A362" s="20" t="s">
        <v>10</v>
      </c>
      <c r="B362" s="19" t="s">
        <v>131</v>
      </c>
      <c r="C362" s="19" t="s">
        <v>865</v>
      </c>
      <c r="D362" s="20"/>
      <c r="E362" s="41" t="s">
        <v>866</v>
      </c>
      <c r="F362" s="42">
        <f>F363</f>
        <v>1466.7</v>
      </c>
      <c r="G362" s="42">
        <f t="shared" ref="G362" si="102">G363</f>
        <v>1466.7</v>
      </c>
      <c r="H362" s="87">
        <f t="shared" si="91"/>
        <v>100</v>
      </c>
      <c r="I362" s="1"/>
    </row>
    <row r="363" spans="1:9" ht="25.5" outlineLevel="7" x14ac:dyDescent="0.25">
      <c r="A363" s="20" t="s">
        <v>10</v>
      </c>
      <c r="B363" s="19" t="s">
        <v>131</v>
      </c>
      <c r="C363" s="19" t="s">
        <v>865</v>
      </c>
      <c r="D363" s="20">
        <v>400</v>
      </c>
      <c r="E363" s="41" t="s">
        <v>374</v>
      </c>
      <c r="F363" s="42">
        <v>1466.7</v>
      </c>
      <c r="G363" s="42">
        <v>1466.7</v>
      </c>
      <c r="H363" s="87">
        <f t="shared" si="91"/>
        <v>100</v>
      </c>
      <c r="I363" s="1"/>
    </row>
    <row r="364" spans="1:9" ht="38.25" outlineLevel="7" x14ac:dyDescent="0.25">
      <c r="A364" s="20" t="s">
        <v>10</v>
      </c>
      <c r="B364" s="19" t="s">
        <v>131</v>
      </c>
      <c r="C364" s="19" t="s">
        <v>606</v>
      </c>
      <c r="D364" s="20"/>
      <c r="E364" s="41" t="s">
        <v>608</v>
      </c>
      <c r="F364" s="42">
        <f>F365</f>
        <v>366.7</v>
      </c>
      <c r="G364" s="42">
        <f t="shared" ref="G364" si="103">G365</f>
        <v>366.7</v>
      </c>
      <c r="H364" s="87">
        <f t="shared" si="91"/>
        <v>100</v>
      </c>
      <c r="I364" s="1"/>
    </row>
    <row r="365" spans="1:9" ht="25.5" outlineLevel="7" x14ac:dyDescent="0.25">
      <c r="A365" s="20" t="s">
        <v>10</v>
      </c>
      <c r="B365" s="19" t="s">
        <v>131</v>
      </c>
      <c r="C365" s="19" t="s">
        <v>606</v>
      </c>
      <c r="D365" s="20">
        <v>400</v>
      </c>
      <c r="E365" s="41" t="s">
        <v>374</v>
      </c>
      <c r="F365" s="42">
        <v>366.7</v>
      </c>
      <c r="G365" s="42">
        <v>366.7</v>
      </c>
      <c r="H365" s="87">
        <f t="shared" si="91"/>
        <v>100</v>
      </c>
      <c r="I365" s="1"/>
    </row>
    <row r="366" spans="1:9" ht="38.25" outlineLevel="7" x14ac:dyDescent="0.25">
      <c r="A366" s="20" t="s">
        <v>10</v>
      </c>
      <c r="B366" s="19" t="s">
        <v>131</v>
      </c>
      <c r="C366" s="19" t="s">
        <v>124</v>
      </c>
      <c r="D366" s="20"/>
      <c r="E366" s="41" t="s">
        <v>676</v>
      </c>
      <c r="F366" s="42">
        <f>F367</f>
        <v>693</v>
      </c>
      <c r="G366" s="42">
        <f>G367</f>
        <v>3465</v>
      </c>
      <c r="H366" s="87">
        <f t="shared" si="91"/>
        <v>500</v>
      </c>
      <c r="I366" s="1"/>
    </row>
    <row r="367" spans="1:9" ht="25.5" outlineLevel="7" x14ac:dyDescent="0.25">
      <c r="A367" s="20" t="s">
        <v>10</v>
      </c>
      <c r="B367" s="19" t="s">
        <v>131</v>
      </c>
      <c r="C367" s="19" t="s">
        <v>128</v>
      </c>
      <c r="D367" s="20"/>
      <c r="E367" s="41" t="s">
        <v>411</v>
      </c>
      <c r="F367" s="42">
        <f t="shared" ref="F367:G369" si="104">F368</f>
        <v>693</v>
      </c>
      <c r="G367" s="42">
        <f t="shared" si="104"/>
        <v>3465</v>
      </c>
      <c r="H367" s="87">
        <f t="shared" si="91"/>
        <v>500</v>
      </c>
      <c r="I367" s="1"/>
    </row>
    <row r="368" spans="1:9" ht="25.5" outlineLevel="7" x14ac:dyDescent="0.25">
      <c r="A368" s="20" t="s">
        <v>10</v>
      </c>
      <c r="B368" s="19" t="s">
        <v>131</v>
      </c>
      <c r="C368" s="19" t="s">
        <v>129</v>
      </c>
      <c r="D368" s="20"/>
      <c r="E368" s="41" t="s">
        <v>412</v>
      </c>
      <c r="F368" s="42">
        <f t="shared" si="104"/>
        <v>693</v>
      </c>
      <c r="G368" s="42">
        <f t="shared" si="104"/>
        <v>3465</v>
      </c>
      <c r="H368" s="87">
        <f t="shared" si="91"/>
        <v>500</v>
      </c>
    </row>
    <row r="369" spans="1:8" ht="38.25" outlineLevel="7" x14ac:dyDescent="0.25">
      <c r="A369" s="20" t="s">
        <v>10</v>
      </c>
      <c r="B369" s="19" t="s">
        <v>131</v>
      </c>
      <c r="C369" s="19" t="s">
        <v>130</v>
      </c>
      <c r="D369" s="20"/>
      <c r="E369" s="41" t="s">
        <v>413</v>
      </c>
      <c r="F369" s="42">
        <f t="shared" si="104"/>
        <v>693</v>
      </c>
      <c r="G369" s="42">
        <f t="shared" si="104"/>
        <v>3465</v>
      </c>
      <c r="H369" s="87">
        <f t="shared" si="91"/>
        <v>500</v>
      </c>
    </row>
    <row r="370" spans="1:8" outlineLevel="7" x14ac:dyDescent="0.25">
      <c r="A370" s="20" t="s">
        <v>10</v>
      </c>
      <c r="B370" s="19" t="s">
        <v>131</v>
      </c>
      <c r="C370" s="19" t="s">
        <v>130</v>
      </c>
      <c r="D370" s="20" t="s">
        <v>20</v>
      </c>
      <c r="E370" s="41" t="s">
        <v>293</v>
      </c>
      <c r="F370" s="42">
        <v>693</v>
      </c>
      <c r="G370" s="42">
        <v>3465</v>
      </c>
      <c r="H370" s="87">
        <f t="shared" si="91"/>
        <v>500</v>
      </c>
    </row>
    <row r="371" spans="1:8" outlineLevel="1" x14ac:dyDescent="0.25">
      <c r="A371" s="20" t="s">
        <v>10</v>
      </c>
      <c r="B371" s="19" t="s">
        <v>134</v>
      </c>
      <c r="C371" s="19"/>
      <c r="D371" s="20"/>
      <c r="E371" s="41" t="s">
        <v>234</v>
      </c>
      <c r="F371" s="42">
        <f t="shared" ref="F371:F378" si="105">F372</f>
        <v>2605.8000000000002</v>
      </c>
      <c r="G371" s="42">
        <f t="shared" ref="G371:G373" si="106">G372</f>
        <v>1380.4</v>
      </c>
      <c r="H371" s="87">
        <f t="shared" si="91"/>
        <v>52.974134622764602</v>
      </c>
    </row>
    <row r="372" spans="1:8" outlineLevel="2" x14ac:dyDescent="0.25">
      <c r="A372" s="20" t="s">
        <v>10</v>
      </c>
      <c r="B372" s="19" t="s">
        <v>135</v>
      </c>
      <c r="C372" s="19"/>
      <c r="D372" s="20"/>
      <c r="E372" s="41" t="s">
        <v>265</v>
      </c>
      <c r="F372" s="42">
        <f t="shared" si="105"/>
        <v>2605.8000000000002</v>
      </c>
      <c r="G372" s="42">
        <f t="shared" si="106"/>
        <v>1380.4</v>
      </c>
      <c r="H372" s="87">
        <f t="shared" si="91"/>
        <v>52.974134622764602</v>
      </c>
    </row>
    <row r="373" spans="1:8" ht="51.75" customHeight="1" outlineLevel="3" x14ac:dyDescent="0.25">
      <c r="A373" s="20" t="s">
        <v>10</v>
      </c>
      <c r="B373" s="19" t="s">
        <v>135</v>
      </c>
      <c r="C373" s="19" t="s">
        <v>12</v>
      </c>
      <c r="D373" s="20"/>
      <c r="E373" s="41" t="s">
        <v>726</v>
      </c>
      <c r="F373" s="42">
        <f t="shared" si="105"/>
        <v>2605.8000000000002</v>
      </c>
      <c r="G373" s="42">
        <f t="shared" si="106"/>
        <v>1380.4</v>
      </c>
      <c r="H373" s="87">
        <f t="shared" si="91"/>
        <v>52.974134622764602</v>
      </c>
    </row>
    <row r="374" spans="1:8" ht="25.5" outlineLevel="4" x14ac:dyDescent="0.25">
      <c r="A374" s="20" t="s">
        <v>10</v>
      </c>
      <c r="B374" s="19" t="s">
        <v>135</v>
      </c>
      <c r="C374" s="19" t="s">
        <v>136</v>
      </c>
      <c r="D374" s="20"/>
      <c r="E374" s="41" t="s">
        <v>417</v>
      </c>
      <c r="F374" s="42">
        <f>F375+F380</f>
        <v>2605.8000000000002</v>
      </c>
      <c r="G374" s="42">
        <f t="shared" ref="G374" si="107">G375+G380</f>
        <v>1380.4</v>
      </c>
      <c r="H374" s="87">
        <f t="shared" si="91"/>
        <v>52.974134622764602</v>
      </c>
    </row>
    <row r="375" spans="1:8" outlineLevel="5" x14ac:dyDescent="0.25">
      <c r="A375" s="20" t="s">
        <v>10</v>
      </c>
      <c r="B375" s="19" t="s">
        <v>135</v>
      </c>
      <c r="C375" s="19" t="s">
        <v>137</v>
      </c>
      <c r="D375" s="20"/>
      <c r="E375" s="41" t="s">
        <v>512</v>
      </c>
      <c r="F375" s="42">
        <f>F378+F376</f>
        <v>2580.8000000000002</v>
      </c>
      <c r="G375" s="42">
        <f>G378+G376</f>
        <v>1290.4000000000001</v>
      </c>
      <c r="H375" s="87">
        <f t="shared" si="91"/>
        <v>50</v>
      </c>
    </row>
    <row r="376" spans="1:8" ht="25.5" outlineLevel="5" x14ac:dyDescent="0.25">
      <c r="A376" s="20" t="s">
        <v>10</v>
      </c>
      <c r="B376" s="19" t="s">
        <v>135</v>
      </c>
      <c r="C376" s="19" t="s">
        <v>533</v>
      </c>
      <c r="D376" s="20"/>
      <c r="E376" s="41" t="s">
        <v>627</v>
      </c>
      <c r="F376" s="42">
        <f>F377</f>
        <v>1080.8</v>
      </c>
      <c r="G376" s="42">
        <f>G377</f>
        <v>540.4</v>
      </c>
      <c r="H376" s="87">
        <f t="shared" si="91"/>
        <v>50</v>
      </c>
    </row>
    <row r="377" spans="1:8" ht="25.5" outlineLevel="5" x14ac:dyDescent="0.25">
      <c r="A377" s="20" t="s">
        <v>10</v>
      </c>
      <c r="B377" s="19" t="s">
        <v>135</v>
      </c>
      <c r="C377" s="19" t="s">
        <v>533</v>
      </c>
      <c r="D377" s="20" t="s">
        <v>38</v>
      </c>
      <c r="E377" s="41" t="s">
        <v>308</v>
      </c>
      <c r="F377" s="42">
        <v>1080.8</v>
      </c>
      <c r="G377" s="42">
        <v>540.4</v>
      </c>
      <c r="H377" s="87">
        <f t="shared" si="91"/>
        <v>50</v>
      </c>
    </row>
    <row r="378" spans="1:8" ht="102" outlineLevel="6" x14ac:dyDescent="0.25">
      <c r="A378" s="20" t="s">
        <v>10</v>
      </c>
      <c r="B378" s="19" t="s">
        <v>135</v>
      </c>
      <c r="C378" s="19" t="s">
        <v>138</v>
      </c>
      <c r="D378" s="20"/>
      <c r="E378" s="41" t="s">
        <v>785</v>
      </c>
      <c r="F378" s="42">
        <f t="shared" si="105"/>
        <v>1500</v>
      </c>
      <c r="G378" s="42">
        <f>G379</f>
        <v>750</v>
      </c>
      <c r="H378" s="87">
        <f t="shared" si="91"/>
        <v>50</v>
      </c>
    </row>
    <row r="379" spans="1:8" ht="25.5" outlineLevel="7" x14ac:dyDescent="0.25">
      <c r="A379" s="20" t="s">
        <v>10</v>
      </c>
      <c r="B379" s="19" t="s">
        <v>135</v>
      </c>
      <c r="C379" s="19" t="s">
        <v>138</v>
      </c>
      <c r="D379" s="20" t="s">
        <v>38</v>
      </c>
      <c r="E379" s="41" t="s">
        <v>308</v>
      </c>
      <c r="F379" s="42">
        <v>1500</v>
      </c>
      <c r="G379" s="42">
        <v>750</v>
      </c>
      <c r="H379" s="87">
        <f t="shared" si="91"/>
        <v>50</v>
      </c>
    </row>
    <row r="380" spans="1:8" ht="25.5" outlineLevel="7" x14ac:dyDescent="0.25">
      <c r="A380" s="20" t="s">
        <v>10</v>
      </c>
      <c r="B380" s="19" t="s">
        <v>135</v>
      </c>
      <c r="C380" s="19" t="s">
        <v>591</v>
      </c>
      <c r="D380" s="20"/>
      <c r="E380" s="41" t="s">
        <v>593</v>
      </c>
      <c r="F380" s="42">
        <f>F383+F381</f>
        <v>25</v>
      </c>
      <c r="G380" s="42">
        <f>G383+G381</f>
        <v>90</v>
      </c>
      <c r="H380" s="87">
        <f t="shared" si="91"/>
        <v>360</v>
      </c>
    </row>
    <row r="381" spans="1:8" ht="38.25" outlineLevel="7" x14ac:dyDescent="0.25">
      <c r="A381" s="20" t="s">
        <v>10</v>
      </c>
      <c r="B381" s="19" t="s">
        <v>135</v>
      </c>
      <c r="C381" s="19" t="s">
        <v>887</v>
      </c>
      <c r="D381" s="20"/>
      <c r="E381" s="41" t="s">
        <v>594</v>
      </c>
      <c r="F381" s="42">
        <f>F382</f>
        <v>0</v>
      </c>
      <c r="G381" s="42">
        <f>G382</f>
        <v>65</v>
      </c>
      <c r="H381" s="87" t="s">
        <v>891</v>
      </c>
    </row>
    <row r="382" spans="1:8" ht="25.5" outlineLevel="7" x14ac:dyDescent="0.25">
      <c r="A382" s="20" t="s">
        <v>10</v>
      </c>
      <c r="B382" s="19" t="s">
        <v>135</v>
      </c>
      <c r="C382" s="19" t="s">
        <v>887</v>
      </c>
      <c r="D382" s="20">
        <v>600</v>
      </c>
      <c r="E382" s="41" t="s">
        <v>308</v>
      </c>
      <c r="F382" s="42">
        <v>0</v>
      </c>
      <c r="G382" s="42">
        <v>65</v>
      </c>
      <c r="H382" s="87" t="s">
        <v>891</v>
      </c>
    </row>
    <row r="383" spans="1:8" ht="38.25" outlineLevel="7" x14ac:dyDescent="0.25">
      <c r="A383" s="20" t="s">
        <v>10</v>
      </c>
      <c r="B383" s="19" t="s">
        <v>135</v>
      </c>
      <c r="C383" s="19" t="s">
        <v>592</v>
      </c>
      <c r="D383" s="20"/>
      <c r="E383" s="41" t="s">
        <v>594</v>
      </c>
      <c r="F383" s="42">
        <f>F384</f>
        <v>25</v>
      </c>
      <c r="G383" s="42">
        <f t="shared" ref="G383" si="108">G384</f>
        <v>25</v>
      </c>
      <c r="H383" s="87">
        <f t="shared" si="91"/>
        <v>100</v>
      </c>
    </row>
    <row r="384" spans="1:8" ht="25.5" outlineLevel="7" x14ac:dyDescent="0.25">
      <c r="A384" s="20" t="s">
        <v>10</v>
      </c>
      <c r="B384" s="19" t="s">
        <v>135</v>
      </c>
      <c r="C384" s="19" t="s">
        <v>592</v>
      </c>
      <c r="D384" s="20">
        <v>600</v>
      </c>
      <c r="E384" s="41" t="s">
        <v>308</v>
      </c>
      <c r="F384" s="42">
        <v>25</v>
      </c>
      <c r="G384" s="42">
        <v>25</v>
      </c>
      <c r="H384" s="87">
        <f t="shared" si="91"/>
        <v>100</v>
      </c>
    </row>
    <row r="385" spans="1:9" s="3" customFormat="1" ht="25.5" x14ac:dyDescent="0.25">
      <c r="A385" s="37" t="s">
        <v>139</v>
      </c>
      <c r="B385" s="38"/>
      <c r="C385" s="38"/>
      <c r="D385" s="37"/>
      <c r="E385" s="39" t="s">
        <v>738</v>
      </c>
      <c r="F385" s="40">
        <f>F386+F395+F508+F526</f>
        <v>586847.09999999986</v>
      </c>
      <c r="G385" s="40">
        <f>G386+G395+G508+G526</f>
        <v>296218</v>
      </c>
      <c r="H385" s="36">
        <f t="shared" si="91"/>
        <v>50.476180252062264</v>
      </c>
      <c r="I385" s="15"/>
    </row>
    <row r="386" spans="1:9" s="3" customFormat="1" x14ac:dyDescent="0.25">
      <c r="A386" s="20" t="s">
        <v>139</v>
      </c>
      <c r="B386" s="19" t="s">
        <v>1</v>
      </c>
      <c r="C386" s="19"/>
      <c r="D386" s="20"/>
      <c r="E386" s="41" t="s">
        <v>228</v>
      </c>
      <c r="F386" s="42">
        <f t="shared" ref="F386:G390" si="109">F387</f>
        <v>22095.600000000002</v>
      </c>
      <c r="G386" s="42">
        <f t="shared" si="109"/>
        <v>8897.3000000000011</v>
      </c>
      <c r="H386" s="87">
        <f t="shared" si="91"/>
        <v>40.267293035717522</v>
      </c>
      <c r="I386" s="15"/>
    </row>
    <row r="387" spans="1:9" s="3" customFormat="1" x14ac:dyDescent="0.25">
      <c r="A387" s="20" t="s">
        <v>139</v>
      </c>
      <c r="B387" s="19" t="s">
        <v>27</v>
      </c>
      <c r="C387" s="19"/>
      <c r="D387" s="20"/>
      <c r="E387" s="41" t="s">
        <v>243</v>
      </c>
      <c r="F387" s="42">
        <f t="shared" si="109"/>
        <v>22095.600000000002</v>
      </c>
      <c r="G387" s="42">
        <f t="shared" si="109"/>
        <v>8897.3000000000011</v>
      </c>
      <c r="H387" s="87">
        <f t="shared" si="91"/>
        <v>40.267293035717522</v>
      </c>
      <c r="I387" s="15"/>
    </row>
    <row r="388" spans="1:9" s="3" customFormat="1" ht="38.25" x14ac:dyDescent="0.25">
      <c r="A388" s="20" t="s">
        <v>139</v>
      </c>
      <c r="B388" s="19" t="s">
        <v>27</v>
      </c>
      <c r="C388" s="19" t="s">
        <v>144</v>
      </c>
      <c r="D388" s="20"/>
      <c r="E388" s="41" t="s">
        <v>670</v>
      </c>
      <c r="F388" s="42">
        <f t="shared" si="109"/>
        <v>22095.600000000002</v>
      </c>
      <c r="G388" s="42">
        <f t="shared" si="109"/>
        <v>8897.3000000000011</v>
      </c>
      <c r="H388" s="87">
        <f t="shared" si="91"/>
        <v>40.267293035717522</v>
      </c>
      <c r="I388" s="15"/>
    </row>
    <row r="389" spans="1:9" s="3" customFormat="1" ht="38.25" x14ac:dyDescent="0.25">
      <c r="A389" s="20" t="s">
        <v>139</v>
      </c>
      <c r="B389" s="19" t="s">
        <v>27</v>
      </c>
      <c r="C389" s="19" t="s">
        <v>177</v>
      </c>
      <c r="D389" s="20"/>
      <c r="E389" s="41" t="s">
        <v>687</v>
      </c>
      <c r="F389" s="42">
        <f t="shared" si="109"/>
        <v>22095.600000000002</v>
      </c>
      <c r="G389" s="42">
        <f t="shared" si="109"/>
        <v>8897.3000000000011</v>
      </c>
      <c r="H389" s="87">
        <f t="shared" si="91"/>
        <v>40.267293035717522</v>
      </c>
      <c r="I389" s="15"/>
    </row>
    <row r="390" spans="1:9" s="3" customFormat="1" ht="25.5" x14ac:dyDescent="0.25">
      <c r="A390" s="20" t="s">
        <v>139</v>
      </c>
      <c r="B390" s="19" t="s">
        <v>27</v>
      </c>
      <c r="C390" s="19" t="s">
        <v>178</v>
      </c>
      <c r="D390" s="20"/>
      <c r="E390" s="41" t="s">
        <v>453</v>
      </c>
      <c r="F390" s="42">
        <f t="shared" si="109"/>
        <v>22095.600000000002</v>
      </c>
      <c r="G390" s="42">
        <f t="shared" si="109"/>
        <v>8897.3000000000011</v>
      </c>
      <c r="H390" s="87">
        <f t="shared" si="91"/>
        <v>40.267293035717522</v>
      </c>
      <c r="I390" s="15"/>
    </row>
    <row r="391" spans="1:9" s="3" customFormat="1" ht="25.5" x14ac:dyDescent="0.25">
      <c r="A391" s="20" t="s">
        <v>139</v>
      </c>
      <c r="B391" s="19" t="s">
        <v>27</v>
      </c>
      <c r="C391" s="19" t="s">
        <v>179</v>
      </c>
      <c r="D391" s="20"/>
      <c r="E391" s="41" t="s">
        <v>454</v>
      </c>
      <c r="F391" s="42">
        <f>F392+F393+F394</f>
        <v>22095.600000000002</v>
      </c>
      <c r="G391" s="42">
        <f>G392+G393+G394</f>
        <v>8897.3000000000011</v>
      </c>
      <c r="H391" s="87">
        <f t="shared" si="91"/>
        <v>40.267293035717522</v>
      </c>
      <c r="I391" s="15"/>
    </row>
    <row r="392" spans="1:9" s="3" customFormat="1" ht="63.75" x14ac:dyDescent="0.25">
      <c r="A392" s="20" t="s">
        <v>139</v>
      </c>
      <c r="B392" s="19" t="s">
        <v>27</v>
      </c>
      <c r="C392" s="19" t="s">
        <v>179</v>
      </c>
      <c r="D392" s="20" t="s">
        <v>6</v>
      </c>
      <c r="E392" s="41" t="s">
        <v>281</v>
      </c>
      <c r="F392" s="42">
        <v>18302.400000000001</v>
      </c>
      <c r="G392" s="42">
        <v>7546.3</v>
      </c>
      <c r="H392" s="87">
        <f t="shared" si="91"/>
        <v>41.231204650756183</v>
      </c>
      <c r="I392" s="15"/>
    </row>
    <row r="393" spans="1:9" s="3" customFormat="1" ht="25.5" x14ac:dyDescent="0.25">
      <c r="A393" s="20" t="s">
        <v>139</v>
      </c>
      <c r="B393" s="19" t="s">
        <v>27</v>
      </c>
      <c r="C393" s="19" t="s">
        <v>179</v>
      </c>
      <c r="D393" s="20" t="s">
        <v>7</v>
      </c>
      <c r="E393" s="41" t="s">
        <v>282</v>
      </c>
      <c r="F393" s="42">
        <v>3781.2</v>
      </c>
      <c r="G393" s="42">
        <v>1347.4</v>
      </c>
      <c r="H393" s="87">
        <f t="shared" si="91"/>
        <v>35.634190204167993</v>
      </c>
      <c r="I393" s="15"/>
    </row>
    <row r="394" spans="1:9" s="3" customFormat="1" x14ac:dyDescent="0.25">
      <c r="A394" s="20" t="s">
        <v>139</v>
      </c>
      <c r="B394" s="19" t="s">
        <v>27</v>
      </c>
      <c r="C394" s="19" t="s">
        <v>179</v>
      </c>
      <c r="D394" s="20" t="s">
        <v>8</v>
      </c>
      <c r="E394" s="41" t="s">
        <v>283</v>
      </c>
      <c r="F394" s="42">
        <v>12</v>
      </c>
      <c r="G394" s="42">
        <v>3.6</v>
      </c>
      <c r="H394" s="87">
        <f t="shared" si="91"/>
        <v>30</v>
      </c>
      <c r="I394" s="15"/>
    </row>
    <row r="395" spans="1:9" outlineLevel="1" x14ac:dyDescent="0.25">
      <c r="A395" s="20" t="s">
        <v>139</v>
      </c>
      <c r="B395" s="19" t="s">
        <v>142</v>
      </c>
      <c r="C395" s="19"/>
      <c r="D395" s="20"/>
      <c r="E395" s="41" t="s">
        <v>235</v>
      </c>
      <c r="F395" s="42">
        <f>F396+F418+F464+F482+F492</f>
        <v>552794.39999999991</v>
      </c>
      <c r="G395" s="42">
        <f>G396+G418+G464+G482+G492</f>
        <v>281393.90000000002</v>
      </c>
      <c r="H395" s="87">
        <f t="shared" si="91"/>
        <v>50.90389844759644</v>
      </c>
    </row>
    <row r="396" spans="1:9" outlineLevel="2" x14ac:dyDescent="0.25">
      <c r="A396" s="20" t="s">
        <v>139</v>
      </c>
      <c r="B396" s="19" t="s">
        <v>143</v>
      </c>
      <c r="C396" s="19"/>
      <c r="D396" s="20"/>
      <c r="E396" s="41" t="s">
        <v>266</v>
      </c>
      <c r="F396" s="42">
        <f>F397</f>
        <v>178205.89999999997</v>
      </c>
      <c r="G396" s="42">
        <f t="shared" ref="G396:G398" si="110">G397</f>
        <v>78496.799999999988</v>
      </c>
      <c r="H396" s="87">
        <f t="shared" si="91"/>
        <v>44.04837325812445</v>
      </c>
    </row>
    <row r="397" spans="1:9" ht="38.25" outlineLevel="3" x14ac:dyDescent="0.25">
      <c r="A397" s="20" t="s">
        <v>139</v>
      </c>
      <c r="B397" s="19" t="s">
        <v>143</v>
      </c>
      <c r="C397" s="19" t="s">
        <v>144</v>
      </c>
      <c r="D397" s="20"/>
      <c r="E397" s="41" t="s">
        <v>670</v>
      </c>
      <c r="F397" s="42">
        <f>F398</f>
        <v>178205.89999999997</v>
      </c>
      <c r="G397" s="42">
        <f t="shared" si="110"/>
        <v>78496.799999999988</v>
      </c>
      <c r="H397" s="87">
        <f t="shared" si="91"/>
        <v>44.04837325812445</v>
      </c>
    </row>
    <row r="398" spans="1:9" ht="25.5" outlineLevel="4" x14ac:dyDescent="0.25">
      <c r="A398" s="20" t="s">
        <v>139</v>
      </c>
      <c r="B398" s="19" t="s">
        <v>143</v>
      </c>
      <c r="C398" s="19" t="s">
        <v>145</v>
      </c>
      <c r="D398" s="20"/>
      <c r="E398" s="41" t="s">
        <v>422</v>
      </c>
      <c r="F398" s="42">
        <f>F399</f>
        <v>178205.89999999997</v>
      </c>
      <c r="G398" s="42">
        <f t="shared" si="110"/>
        <v>78496.799999999988</v>
      </c>
      <c r="H398" s="87">
        <f t="shared" si="91"/>
        <v>44.04837325812445</v>
      </c>
    </row>
    <row r="399" spans="1:9" ht="25.5" outlineLevel="5" x14ac:dyDescent="0.25">
      <c r="A399" s="20" t="s">
        <v>139</v>
      </c>
      <c r="B399" s="19" t="s">
        <v>143</v>
      </c>
      <c r="C399" s="19" t="s">
        <v>146</v>
      </c>
      <c r="D399" s="20"/>
      <c r="E399" s="41" t="s">
        <v>423</v>
      </c>
      <c r="F399" s="42">
        <f>F405+F407+F409+F411+F413+F400+F416+F403</f>
        <v>178205.89999999997</v>
      </c>
      <c r="G399" s="42">
        <f t="shared" ref="G399" si="111">G405+G407+G409+G411+G413+G400+G416+G403</f>
        <v>78496.799999999988</v>
      </c>
      <c r="H399" s="87">
        <f t="shared" si="91"/>
        <v>44.04837325812445</v>
      </c>
    </row>
    <row r="400" spans="1:9" ht="43.5" customHeight="1" outlineLevel="5" x14ac:dyDescent="0.25">
      <c r="A400" s="20">
        <v>803</v>
      </c>
      <c r="B400" s="19" t="s">
        <v>143</v>
      </c>
      <c r="C400" s="19" t="s">
        <v>632</v>
      </c>
      <c r="D400" s="20"/>
      <c r="E400" s="41" t="s">
        <v>633</v>
      </c>
      <c r="F400" s="42">
        <f>F401+F402</f>
        <v>3467.8</v>
      </c>
      <c r="G400" s="42">
        <f t="shared" ref="G400" si="112">G401+G402</f>
        <v>142</v>
      </c>
      <c r="H400" s="87">
        <f t="shared" si="91"/>
        <v>4.0948151565834241</v>
      </c>
    </row>
    <row r="401" spans="1:9" ht="30" customHeight="1" outlineLevel="5" x14ac:dyDescent="0.25">
      <c r="A401" s="20">
        <v>803</v>
      </c>
      <c r="B401" s="19" t="s">
        <v>143</v>
      </c>
      <c r="C401" s="19" t="s">
        <v>632</v>
      </c>
      <c r="D401" s="20" t="s">
        <v>7</v>
      </c>
      <c r="E401" s="41" t="s">
        <v>282</v>
      </c>
      <c r="F401" s="42">
        <v>3325.8</v>
      </c>
      <c r="G401" s="42">
        <v>0</v>
      </c>
      <c r="H401" s="87">
        <f t="shared" si="91"/>
        <v>0</v>
      </c>
    </row>
    <row r="402" spans="1:9" ht="30" customHeight="1" outlineLevel="5" x14ac:dyDescent="0.25">
      <c r="A402" s="20">
        <v>803</v>
      </c>
      <c r="B402" s="19" t="s">
        <v>143</v>
      </c>
      <c r="C402" s="19" t="s">
        <v>632</v>
      </c>
      <c r="D402" s="20">
        <v>600</v>
      </c>
      <c r="E402" s="41" t="s">
        <v>308</v>
      </c>
      <c r="F402" s="42">
        <v>142</v>
      </c>
      <c r="G402" s="42">
        <v>142</v>
      </c>
      <c r="H402" s="87">
        <f t="shared" ref="H402:H465" si="113">G402/F402*100</f>
        <v>100</v>
      </c>
    </row>
    <row r="403" spans="1:9" ht="30" customHeight="1" outlineLevel="5" x14ac:dyDescent="0.25">
      <c r="A403" s="20">
        <v>803</v>
      </c>
      <c r="B403" s="19" t="s">
        <v>143</v>
      </c>
      <c r="C403" s="19" t="s">
        <v>816</v>
      </c>
      <c r="D403" s="20"/>
      <c r="E403" s="41" t="s">
        <v>817</v>
      </c>
      <c r="F403" s="42">
        <f>F404</f>
        <v>1485</v>
      </c>
      <c r="G403" s="42">
        <f t="shared" ref="G403" si="114">G404</f>
        <v>1485</v>
      </c>
      <c r="H403" s="87">
        <f t="shared" si="113"/>
        <v>100</v>
      </c>
    </row>
    <row r="404" spans="1:9" ht="30" customHeight="1" outlineLevel="5" x14ac:dyDescent="0.25">
      <c r="A404" s="20">
        <v>803</v>
      </c>
      <c r="B404" s="19" t="s">
        <v>143</v>
      </c>
      <c r="C404" s="19" t="s">
        <v>816</v>
      </c>
      <c r="D404" s="20">
        <v>600</v>
      </c>
      <c r="E404" s="41" t="s">
        <v>308</v>
      </c>
      <c r="F404" s="42">
        <v>1485</v>
      </c>
      <c r="G404" s="42">
        <v>1485</v>
      </c>
      <c r="H404" s="87">
        <f t="shared" si="113"/>
        <v>100</v>
      </c>
    </row>
    <row r="405" spans="1:9" ht="51" outlineLevel="6" x14ac:dyDescent="0.25">
      <c r="A405" s="20" t="s">
        <v>139</v>
      </c>
      <c r="B405" s="19" t="s">
        <v>143</v>
      </c>
      <c r="C405" s="19" t="s">
        <v>147</v>
      </c>
      <c r="D405" s="20"/>
      <c r="E405" s="41" t="s">
        <v>787</v>
      </c>
      <c r="F405" s="42">
        <f>F406</f>
        <v>79119</v>
      </c>
      <c r="G405" s="42">
        <f>G406</f>
        <v>35421.9</v>
      </c>
      <c r="H405" s="87">
        <f t="shared" si="113"/>
        <v>44.770409130550185</v>
      </c>
    </row>
    <row r="406" spans="1:9" ht="25.5" outlineLevel="7" x14ac:dyDescent="0.25">
      <c r="A406" s="20" t="s">
        <v>139</v>
      </c>
      <c r="B406" s="19" t="s">
        <v>143</v>
      </c>
      <c r="C406" s="19" t="s">
        <v>147</v>
      </c>
      <c r="D406" s="20" t="s">
        <v>38</v>
      </c>
      <c r="E406" s="41" t="s">
        <v>308</v>
      </c>
      <c r="F406" s="42">
        <v>79119</v>
      </c>
      <c r="G406" s="42">
        <v>35421.9</v>
      </c>
      <c r="H406" s="87">
        <f t="shared" si="113"/>
        <v>44.770409130550185</v>
      </c>
    </row>
    <row r="407" spans="1:9" ht="51" outlineLevel="6" x14ac:dyDescent="0.25">
      <c r="A407" s="20" t="s">
        <v>139</v>
      </c>
      <c r="B407" s="19" t="s">
        <v>143</v>
      </c>
      <c r="C407" s="19" t="s">
        <v>148</v>
      </c>
      <c r="D407" s="20"/>
      <c r="E407" s="41" t="s">
        <v>425</v>
      </c>
      <c r="F407" s="42">
        <f>F408</f>
        <v>89165.8</v>
      </c>
      <c r="G407" s="42">
        <f>G408</f>
        <v>39545.5</v>
      </c>
      <c r="H407" s="87">
        <f t="shared" si="113"/>
        <v>44.350524528462707</v>
      </c>
      <c r="I407" s="1"/>
    </row>
    <row r="408" spans="1:9" ht="25.5" outlineLevel="7" x14ac:dyDescent="0.25">
      <c r="A408" s="20" t="s">
        <v>139</v>
      </c>
      <c r="B408" s="19" t="s">
        <v>143</v>
      </c>
      <c r="C408" s="19" t="s">
        <v>148</v>
      </c>
      <c r="D408" s="20" t="s">
        <v>38</v>
      </c>
      <c r="E408" s="41" t="s">
        <v>308</v>
      </c>
      <c r="F408" s="42">
        <v>89165.8</v>
      </c>
      <c r="G408" s="42">
        <v>39545.5</v>
      </c>
      <c r="H408" s="87">
        <f t="shared" si="113"/>
        <v>44.350524528462707</v>
      </c>
      <c r="I408" s="1"/>
    </row>
    <row r="409" spans="1:9" ht="25.5" outlineLevel="6" x14ac:dyDescent="0.25">
      <c r="A409" s="20" t="s">
        <v>139</v>
      </c>
      <c r="B409" s="19" t="s">
        <v>143</v>
      </c>
      <c r="C409" s="19" t="s">
        <v>149</v>
      </c>
      <c r="D409" s="20"/>
      <c r="E409" s="41" t="s">
        <v>426</v>
      </c>
      <c r="F409" s="42">
        <f>F410</f>
        <v>2631.3</v>
      </c>
      <c r="G409" s="42">
        <f>G410</f>
        <v>1109.0999999999999</v>
      </c>
      <c r="H409" s="87">
        <f t="shared" si="113"/>
        <v>42.150267928400403</v>
      </c>
      <c r="I409" s="1"/>
    </row>
    <row r="410" spans="1:9" ht="25.5" outlineLevel="7" x14ac:dyDescent="0.25">
      <c r="A410" s="20" t="s">
        <v>139</v>
      </c>
      <c r="B410" s="19" t="s">
        <v>143</v>
      </c>
      <c r="C410" s="19" t="s">
        <v>149</v>
      </c>
      <c r="D410" s="20" t="s">
        <v>38</v>
      </c>
      <c r="E410" s="41" t="s">
        <v>308</v>
      </c>
      <c r="F410" s="42">
        <v>2631.3</v>
      </c>
      <c r="G410" s="42">
        <v>1109.0999999999999</v>
      </c>
      <c r="H410" s="87">
        <f t="shared" si="113"/>
        <v>42.150267928400403</v>
      </c>
      <c r="I410" s="1"/>
    </row>
    <row r="411" spans="1:9" ht="25.5" outlineLevel="7" x14ac:dyDescent="0.25">
      <c r="A411" s="20" t="s">
        <v>139</v>
      </c>
      <c r="B411" s="19" t="s">
        <v>143</v>
      </c>
      <c r="C411" s="19" t="s">
        <v>586</v>
      </c>
      <c r="D411" s="20"/>
      <c r="E411" s="41" t="s">
        <v>597</v>
      </c>
      <c r="F411" s="42">
        <f>F412</f>
        <v>1290</v>
      </c>
      <c r="G411" s="42">
        <f>G412</f>
        <v>630.4</v>
      </c>
      <c r="H411" s="87">
        <f t="shared" si="113"/>
        <v>48.86821705426356</v>
      </c>
      <c r="I411" s="1"/>
    </row>
    <row r="412" spans="1:9" ht="25.5" outlineLevel="7" x14ac:dyDescent="0.25">
      <c r="A412" s="20" t="s">
        <v>139</v>
      </c>
      <c r="B412" s="19" t="s">
        <v>143</v>
      </c>
      <c r="C412" s="19" t="s">
        <v>586</v>
      </c>
      <c r="D412" s="20" t="s">
        <v>38</v>
      </c>
      <c r="E412" s="41" t="s">
        <v>308</v>
      </c>
      <c r="F412" s="42">
        <v>1290</v>
      </c>
      <c r="G412" s="42">
        <v>630.4</v>
      </c>
      <c r="H412" s="87">
        <f t="shared" si="113"/>
        <v>48.86821705426356</v>
      </c>
      <c r="I412" s="1"/>
    </row>
    <row r="413" spans="1:9" ht="42.75" customHeight="1" outlineLevel="7" x14ac:dyDescent="0.25">
      <c r="A413" s="20" t="s">
        <v>139</v>
      </c>
      <c r="B413" s="19" t="s">
        <v>143</v>
      </c>
      <c r="C413" s="19" t="s">
        <v>628</v>
      </c>
      <c r="D413" s="20"/>
      <c r="E413" s="41" t="s">
        <v>629</v>
      </c>
      <c r="F413" s="42">
        <f>F414+F415</f>
        <v>1032</v>
      </c>
      <c r="G413" s="42">
        <f t="shared" ref="G413" si="115">G414+G415</f>
        <v>147.9</v>
      </c>
      <c r="H413" s="87">
        <f t="shared" si="113"/>
        <v>14.331395348837209</v>
      </c>
      <c r="I413" s="1"/>
    </row>
    <row r="414" spans="1:9" ht="32.25" customHeight="1" outlineLevel="7" x14ac:dyDescent="0.25">
      <c r="A414" s="20" t="s">
        <v>139</v>
      </c>
      <c r="B414" s="19" t="s">
        <v>143</v>
      </c>
      <c r="C414" s="19" t="s">
        <v>628</v>
      </c>
      <c r="D414" s="20" t="s">
        <v>7</v>
      </c>
      <c r="E414" s="41" t="s">
        <v>282</v>
      </c>
      <c r="F414" s="42">
        <v>884.1</v>
      </c>
      <c r="G414" s="42">
        <v>0</v>
      </c>
      <c r="H414" s="87">
        <f t="shared" si="113"/>
        <v>0</v>
      </c>
      <c r="I414" s="1"/>
    </row>
    <row r="415" spans="1:9" ht="32.25" customHeight="1" outlineLevel="7" x14ac:dyDescent="0.25">
      <c r="A415" s="20" t="s">
        <v>139</v>
      </c>
      <c r="B415" s="19" t="s">
        <v>143</v>
      </c>
      <c r="C415" s="19" t="s">
        <v>628</v>
      </c>
      <c r="D415" s="20">
        <v>600</v>
      </c>
      <c r="E415" s="41" t="s">
        <v>308</v>
      </c>
      <c r="F415" s="42">
        <f>162.9-15</f>
        <v>147.9</v>
      </c>
      <c r="G415" s="42">
        <v>147.9</v>
      </c>
      <c r="H415" s="87">
        <f t="shared" si="113"/>
        <v>100</v>
      </c>
      <c r="I415" s="1"/>
    </row>
    <row r="416" spans="1:9" ht="42" customHeight="1" outlineLevel="7" x14ac:dyDescent="0.25">
      <c r="A416" s="20" t="s">
        <v>139</v>
      </c>
      <c r="B416" s="19" t="s">
        <v>143</v>
      </c>
      <c r="C416" s="19" t="s">
        <v>807</v>
      </c>
      <c r="D416" s="20"/>
      <c r="E416" s="41" t="s">
        <v>806</v>
      </c>
      <c r="F416" s="42">
        <f>F417</f>
        <v>15</v>
      </c>
      <c r="G416" s="42">
        <f>G417</f>
        <v>15</v>
      </c>
      <c r="H416" s="87">
        <f t="shared" si="113"/>
        <v>100</v>
      </c>
      <c r="I416" s="1"/>
    </row>
    <row r="417" spans="1:9" ht="32.25" customHeight="1" outlineLevel="7" x14ac:dyDescent="0.25">
      <c r="A417" s="20" t="s">
        <v>139</v>
      </c>
      <c r="B417" s="19" t="s">
        <v>143</v>
      </c>
      <c r="C417" s="19" t="s">
        <v>807</v>
      </c>
      <c r="D417" s="20">
        <v>600</v>
      </c>
      <c r="E417" s="41" t="s">
        <v>308</v>
      </c>
      <c r="F417" s="42">
        <v>15</v>
      </c>
      <c r="G417" s="42">
        <v>15</v>
      </c>
      <c r="H417" s="87">
        <f t="shared" si="113"/>
        <v>100</v>
      </c>
      <c r="I417" s="1"/>
    </row>
    <row r="418" spans="1:9" outlineLevel="2" x14ac:dyDescent="0.25">
      <c r="A418" s="20" t="s">
        <v>139</v>
      </c>
      <c r="B418" s="19" t="s">
        <v>150</v>
      </c>
      <c r="C418" s="19"/>
      <c r="D418" s="20"/>
      <c r="E418" s="41" t="s">
        <v>268</v>
      </c>
      <c r="F418" s="42">
        <f>F419+F459</f>
        <v>331900.7</v>
      </c>
      <c r="G418" s="42">
        <f>G419+G459</f>
        <v>174299.7</v>
      </c>
      <c r="H418" s="87">
        <f t="shared" si="113"/>
        <v>52.515616869744477</v>
      </c>
      <c r="I418" s="1"/>
    </row>
    <row r="419" spans="1:9" ht="38.25" outlineLevel="3" x14ac:dyDescent="0.25">
      <c r="A419" s="20" t="s">
        <v>139</v>
      </c>
      <c r="B419" s="19" t="s">
        <v>150</v>
      </c>
      <c r="C419" s="19" t="s">
        <v>144</v>
      </c>
      <c r="D419" s="20"/>
      <c r="E419" s="41" t="s">
        <v>670</v>
      </c>
      <c r="F419" s="42">
        <f>F420</f>
        <v>331480.7</v>
      </c>
      <c r="G419" s="42">
        <f>G420</f>
        <v>174064.5</v>
      </c>
      <c r="H419" s="87">
        <f t="shared" si="113"/>
        <v>52.511202009649423</v>
      </c>
      <c r="I419" s="1"/>
    </row>
    <row r="420" spans="1:9" ht="25.5" outlineLevel="4" x14ac:dyDescent="0.25">
      <c r="A420" s="20" t="s">
        <v>139</v>
      </c>
      <c r="B420" s="19" t="s">
        <v>150</v>
      </c>
      <c r="C420" s="19" t="s">
        <v>151</v>
      </c>
      <c r="D420" s="20"/>
      <c r="E420" s="41" t="s">
        <v>428</v>
      </c>
      <c r="F420" s="42">
        <f>F421+F446+F453+F456</f>
        <v>331480.7</v>
      </c>
      <c r="G420" s="42">
        <f>G421+G446+G453+G456</f>
        <v>174064.5</v>
      </c>
      <c r="H420" s="87">
        <f t="shared" si="113"/>
        <v>52.511202009649423</v>
      </c>
      <c r="I420" s="1"/>
    </row>
    <row r="421" spans="1:9" ht="51" outlineLevel="5" x14ac:dyDescent="0.25">
      <c r="A421" s="20" t="s">
        <v>139</v>
      </c>
      <c r="B421" s="19" t="s">
        <v>150</v>
      </c>
      <c r="C421" s="19" t="s">
        <v>152</v>
      </c>
      <c r="D421" s="20"/>
      <c r="E421" s="41" t="s">
        <v>713</v>
      </c>
      <c r="F421" s="42">
        <f>F425+F429+F427+F435+F433+F442+F431+F439+F422+F437+F444</f>
        <v>312336</v>
      </c>
      <c r="G421" s="42">
        <f t="shared" ref="G421" si="116">G425+G429+G427+G435+G433+G442+G431+G439+G422+G437+G444</f>
        <v>164747.30000000002</v>
      </c>
      <c r="H421" s="87">
        <f t="shared" si="113"/>
        <v>52.74681752983966</v>
      </c>
      <c r="I421" s="1"/>
    </row>
    <row r="422" spans="1:9" ht="43.5" customHeight="1" outlineLevel="5" x14ac:dyDescent="0.25">
      <c r="A422" s="20" t="s">
        <v>139</v>
      </c>
      <c r="B422" s="19" t="s">
        <v>150</v>
      </c>
      <c r="C422" s="19" t="s">
        <v>652</v>
      </c>
      <c r="D422" s="20"/>
      <c r="E422" s="41" t="s">
        <v>653</v>
      </c>
      <c r="F422" s="42">
        <f>F423+F424</f>
        <v>8268.7999999999993</v>
      </c>
      <c r="G422" s="42">
        <f>G423+G424</f>
        <v>283.10000000000002</v>
      </c>
      <c r="H422" s="87">
        <f t="shared" si="113"/>
        <v>3.4237132352941178</v>
      </c>
      <c r="I422" s="1"/>
    </row>
    <row r="423" spans="1:9" ht="28.5" customHeight="1" outlineLevel="5" x14ac:dyDescent="0.25">
      <c r="A423" s="20" t="s">
        <v>139</v>
      </c>
      <c r="B423" s="19" t="s">
        <v>150</v>
      </c>
      <c r="C423" s="19" t="s">
        <v>652</v>
      </c>
      <c r="D423" s="20">
        <v>200</v>
      </c>
      <c r="E423" s="41" t="s">
        <v>282</v>
      </c>
      <c r="F423" s="42">
        <v>7985.7</v>
      </c>
      <c r="G423" s="42">
        <v>0</v>
      </c>
      <c r="H423" s="87">
        <f t="shared" si="113"/>
        <v>0</v>
      </c>
      <c r="I423" s="1"/>
    </row>
    <row r="424" spans="1:9" ht="28.5" customHeight="1" outlineLevel="5" x14ac:dyDescent="0.25">
      <c r="A424" s="20" t="s">
        <v>139</v>
      </c>
      <c r="B424" s="19" t="s">
        <v>150</v>
      </c>
      <c r="C424" s="19" t="s">
        <v>652</v>
      </c>
      <c r="D424" s="20">
        <v>600</v>
      </c>
      <c r="E424" s="41" t="s">
        <v>308</v>
      </c>
      <c r="F424" s="42">
        <v>283.10000000000002</v>
      </c>
      <c r="G424" s="42">
        <v>283.10000000000002</v>
      </c>
      <c r="H424" s="87">
        <f t="shared" si="113"/>
        <v>100</v>
      </c>
      <c r="I424" s="1"/>
    </row>
    <row r="425" spans="1:9" ht="51" outlineLevel="6" x14ac:dyDescent="0.25">
      <c r="A425" s="20" t="s">
        <v>139</v>
      </c>
      <c r="B425" s="19" t="s">
        <v>150</v>
      </c>
      <c r="C425" s="19" t="s">
        <v>153</v>
      </c>
      <c r="D425" s="20"/>
      <c r="E425" s="41" t="s">
        <v>788</v>
      </c>
      <c r="F425" s="42">
        <f>F426</f>
        <v>197244.30000000002</v>
      </c>
      <c r="G425" s="42">
        <f>G426</f>
        <v>111301.2</v>
      </c>
      <c r="H425" s="87">
        <f t="shared" si="113"/>
        <v>56.428094500069193</v>
      </c>
      <c r="I425" s="1"/>
    </row>
    <row r="426" spans="1:9" ht="25.5" outlineLevel="7" x14ac:dyDescent="0.25">
      <c r="A426" s="20" t="s">
        <v>139</v>
      </c>
      <c r="B426" s="19" t="s">
        <v>150</v>
      </c>
      <c r="C426" s="19" t="s">
        <v>153</v>
      </c>
      <c r="D426" s="20" t="s">
        <v>38</v>
      </c>
      <c r="E426" s="41" t="s">
        <v>308</v>
      </c>
      <c r="F426" s="42">
        <f>197245.2-0.9</f>
        <v>197244.30000000002</v>
      </c>
      <c r="G426" s="42">
        <v>111301.2</v>
      </c>
      <c r="H426" s="87">
        <f t="shared" si="113"/>
        <v>56.428094500069193</v>
      </c>
      <c r="I426" s="1"/>
    </row>
    <row r="427" spans="1:9" ht="38.25" outlineLevel="7" x14ac:dyDescent="0.25">
      <c r="A427" s="20" t="s">
        <v>139</v>
      </c>
      <c r="B427" s="19" t="s">
        <v>150</v>
      </c>
      <c r="C427" s="19" t="s">
        <v>534</v>
      </c>
      <c r="D427" s="20"/>
      <c r="E427" s="41" t="s">
        <v>535</v>
      </c>
      <c r="F427" s="42">
        <f>F428</f>
        <v>160.69999999999999</v>
      </c>
      <c r="G427" s="42">
        <f>G428</f>
        <v>102</v>
      </c>
      <c r="H427" s="87">
        <f t="shared" si="113"/>
        <v>63.472308649657748</v>
      </c>
      <c r="I427" s="1"/>
    </row>
    <row r="428" spans="1:9" ht="25.5" outlineLevel="7" x14ac:dyDescent="0.25">
      <c r="A428" s="20" t="s">
        <v>139</v>
      </c>
      <c r="B428" s="19" t="s">
        <v>150</v>
      </c>
      <c r="C428" s="19" t="s">
        <v>534</v>
      </c>
      <c r="D428" s="20">
        <v>600</v>
      </c>
      <c r="E428" s="41" t="s">
        <v>308</v>
      </c>
      <c r="F428" s="42">
        <v>160.69999999999999</v>
      </c>
      <c r="G428" s="42">
        <v>102</v>
      </c>
      <c r="H428" s="87">
        <f t="shared" si="113"/>
        <v>63.472308649657748</v>
      </c>
      <c r="I428" s="1"/>
    </row>
    <row r="429" spans="1:9" ht="51" outlineLevel="6" x14ac:dyDescent="0.25">
      <c r="A429" s="20" t="s">
        <v>139</v>
      </c>
      <c r="B429" s="19" t="s">
        <v>150</v>
      </c>
      <c r="C429" s="19" t="s">
        <v>154</v>
      </c>
      <c r="D429" s="20"/>
      <c r="E429" s="41" t="s">
        <v>789</v>
      </c>
      <c r="F429" s="42">
        <f>F430</f>
        <v>73448.900000000009</v>
      </c>
      <c r="G429" s="42">
        <f>G430</f>
        <v>35783.9</v>
      </c>
      <c r="H429" s="87">
        <f t="shared" si="113"/>
        <v>48.719449848806448</v>
      </c>
      <c r="I429" s="1"/>
    </row>
    <row r="430" spans="1:9" ht="25.5" outlineLevel="7" x14ac:dyDescent="0.25">
      <c r="A430" s="20" t="s">
        <v>139</v>
      </c>
      <c r="B430" s="19" t="s">
        <v>150</v>
      </c>
      <c r="C430" s="19" t="s">
        <v>154</v>
      </c>
      <c r="D430" s="20" t="s">
        <v>38</v>
      </c>
      <c r="E430" s="41" t="s">
        <v>308</v>
      </c>
      <c r="F430" s="42">
        <f>73472.3-23.4</f>
        <v>73448.900000000009</v>
      </c>
      <c r="G430" s="42">
        <v>35783.9</v>
      </c>
      <c r="H430" s="87">
        <f t="shared" si="113"/>
        <v>48.719449848806448</v>
      </c>
      <c r="I430" s="1"/>
    </row>
    <row r="431" spans="1:9" ht="25.5" outlineLevel="7" x14ac:dyDescent="0.25">
      <c r="A431" s="20" t="s">
        <v>139</v>
      </c>
      <c r="B431" s="19" t="s">
        <v>150</v>
      </c>
      <c r="C431" s="19" t="s">
        <v>580</v>
      </c>
      <c r="D431" s="20"/>
      <c r="E431" s="41" t="s">
        <v>598</v>
      </c>
      <c r="F431" s="42">
        <f>F432</f>
        <v>300</v>
      </c>
      <c r="G431" s="42">
        <f>G432</f>
        <v>67.900000000000006</v>
      </c>
      <c r="H431" s="87">
        <f t="shared" si="113"/>
        <v>22.633333333333336</v>
      </c>
      <c r="I431" s="1"/>
    </row>
    <row r="432" spans="1:9" ht="25.5" outlineLevel="7" x14ac:dyDescent="0.25">
      <c r="A432" s="20" t="s">
        <v>139</v>
      </c>
      <c r="B432" s="19" t="s">
        <v>150</v>
      </c>
      <c r="C432" s="19" t="s">
        <v>580</v>
      </c>
      <c r="D432" s="20" t="s">
        <v>38</v>
      </c>
      <c r="E432" s="41" t="s">
        <v>308</v>
      </c>
      <c r="F432" s="42">
        <v>300</v>
      </c>
      <c r="G432" s="42">
        <v>67.900000000000006</v>
      </c>
      <c r="H432" s="87">
        <f t="shared" si="113"/>
        <v>22.633333333333336</v>
      </c>
      <c r="I432" s="1"/>
    </row>
    <row r="433" spans="1:9" ht="76.5" outlineLevel="7" x14ac:dyDescent="0.25">
      <c r="A433" s="20" t="s">
        <v>139</v>
      </c>
      <c r="B433" s="19" t="s">
        <v>150</v>
      </c>
      <c r="C433" s="19" t="s">
        <v>573</v>
      </c>
      <c r="D433" s="20"/>
      <c r="E433" s="41" t="s">
        <v>604</v>
      </c>
      <c r="F433" s="42">
        <f>F434</f>
        <v>2786.3</v>
      </c>
      <c r="G433" s="42">
        <f>G434</f>
        <v>1439.2</v>
      </c>
      <c r="H433" s="87">
        <f t="shared" si="113"/>
        <v>51.652729426120658</v>
      </c>
      <c r="I433" s="1"/>
    </row>
    <row r="434" spans="1:9" ht="25.5" outlineLevel="7" x14ac:dyDescent="0.25">
      <c r="A434" s="20" t="s">
        <v>139</v>
      </c>
      <c r="B434" s="19" t="s">
        <v>150</v>
      </c>
      <c r="C434" s="19" t="s">
        <v>573</v>
      </c>
      <c r="D434" s="20">
        <v>600</v>
      </c>
      <c r="E434" s="41" t="s">
        <v>574</v>
      </c>
      <c r="F434" s="42">
        <v>2786.3</v>
      </c>
      <c r="G434" s="42">
        <v>1439.2</v>
      </c>
      <c r="H434" s="87">
        <f t="shared" si="113"/>
        <v>51.652729426120658</v>
      </c>
      <c r="I434" s="1"/>
    </row>
    <row r="435" spans="1:9" ht="40.5" customHeight="1" outlineLevel="7" x14ac:dyDescent="0.25">
      <c r="A435" s="21" t="s">
        <v>139</v>
      </c>
      <c r="B435" s="22" t="s">
        <v>150</v>
      </c>
      <c r="C435" s="22" t="s">
        <v>624</v>
      </c>
      <c r="D435" s="21"/>
      <c r="E435" s="23" t="s">
        <v>568</v>
      </c>
      <c r="F435" s="24">
        <f>F436</f>
        <v>10047.099999999999</v>
      </c>
      <c r="G435" s="24">
        <f>G436</f>
        <v>5855.1</v>
      </c>
      <c r="H435" s="87">
        <f t="shared" si="113"/>
        <v>58.276517602094145</v>
      </c>
      <c r="I435" s="1"/>
    </row>
    <row r="436" spans="1:9" ht="25.5" outlineLevel="7" x14ac:dyDescent="0.25">
      <c r="A436" s="21" t="s">
        <v>139</v>
      </c>
      <c r="B436" s="22" t="s">
        <v>150</v>
      </c>
      <c r="C436" s="22" t="s">
        <v>624</v>
      </c>
      <c r="D436" s="21" t="s">
        <v>38</v>
      </c>
      <c r="E436" s="23" t="s">
        <v>308</v>
      </c>
      <c r="F436" s="24">
        <f>8831.9+1153-171.7+233.9</f>
        <v>10047.099999999999</v>
      </c>
      <c r="G436" s="24">
        <v>5855.1</v>
      </c>
      <c r="H436" s="87">
        <f t="shared" si="113"/>
        <v>58.276517602094145</v>
      </c>
      <c r="I436" s="1"/>
    </row>
    <row r="437" spans="1:9" ht="38.25" outlineLevel="7" x14ac:dyDescent="0.25">
      <c r="A437" s="21">
        <v>803</v>
      </c>
      <c r="B437" s="22" t="s">
        <v>150</v>
      </c>
      <c r="C437" s="19" t="s">
        <v>799</v>
      </c>
      <c r="D437" s="20"/>
      <c r="E437" s="41" t="s">
        <v>569</v>
      </c>
      <c r="F437" s="24">
        <f>F438</f>
        <v>17030.199999999997</v>
      </c>
      <c r="G437" s="24">
        <f t="shared" ref="G437" si="117">G438</f>
        <v>9224.7000000000007</v>
      </c>
      <c r="H437" s="87">
        <f t="shared" si="113"/>
        <v>54.166715599347057</v>
      </c>
      <c r="I437" s="1"/>
    </row>
    <row r="438" spans="1:9" ht="25.5" outlineLevel="7" x14ac:dyDescent="0.25">
      <c r="A438" s="21">
        <v>803</v>
      </c>
      <c r="B438" s="22" t="s">
        <v>150</v>
      </c>
      <c r="C438" s="19" t="s">
        <v>799</v>
      </c>
      <c r="D438" s="20" t="s">
        <v>38</v>
      </c>
      <c r="E438" s="41" t="s">
        <v>308</v>
      </c>
      <c r="F438" s="24">
        <f>17967.6-937.4</f>
        <v>17030.199999999997</v>
      </c>
      <c r="G438" s="24">
        <v>9224.7000000000007</v>
      </c>
      <c r="H438" s="87">
        <f t="shared" si="113"/>
        <v>54.166715599347057</v>
      </c>
      <c r="I438" s="1"/>
    </row>
    <row r="439" spans="1:9" ht="25.5" outlineLevel="7" x14ac:dyDescent="0.25">
      <c r="A439" s="21" t="s">
        <v>139</v>
      </c>
      <c r="B439" s="22" t="s">
        <v>150</v>
      </c>
      <c r="C439" s="22" t="s">
        <v>651</v>
      </c>
      <c r="D439" s="21"/>
      <c r="E439" s="23" t="s">
        <v>650</v>
      </c>
      <c r="F439" s="24">
        <f>F440+F441</f>
        <v>2417.7000000000003</v>
      </c>
      <c r="G439" s="24">
        <f t="shared" ref="G439" si="118">G440+G441</f>
        <v>294.8</v>
      </c>
      <c r="H439" s="87">
        <f t="shared" si="113"/>
        <v>12.193406957025271</v>
      </c>
      <c r="I439" s="1"/>
    </row>
    <row r="440" spans="1:9" ht="25.5" outlineLevel="7" x14ac:dyDescent="0.25">
      <c r="A440" s="21" t="s">
        <v>139</v>
      </c>
      <c r="B440" s="22" t="s">
        <v>150</v>
      </c>
      <c r="C440" s="22" t="s">
        <v>651</v>
      </c>
      <c r="D440" s="21">
        <v>200</v>
      </c>
      <c r="E440" s="41" t="s">
        <v>282</v>
      </c>
      <c r="F440" s="24">
        <v>2122.9</v>
      </c>
      <c r="G440" s="24">
        <v>0</v>
      </c>
      <c r="H440" s="87">
        <f t="shared" si="113"/>
        <v>0</v>
      </c>
      <c r="I440" s="1"/>
    </row>
    <row r="441" spans="1:9" ht="25.5" outlineLevel="7" x14ac:dyDescent="0.25">
      <c r="A441" s="21" t="s">
        <v>139</v>
      </c>
      <c r="B441" s="22" t="s">
        <v>150</v>
      </c>
      <c r="C441" s="22" t="s">
        <v>651</v>
      </c>
      <c r="D441" s="21">
        <v>600</v>
      </c>
      <c r="E441" s="41" t="s">
        <v>308</v>
      </c>
      <c r="F441" s="24">
        <v>294.8</v>
      </c>
      <c r="G441" s="24">
        <v>294.8</v>
      </c>
      <c r="H441" s="87">
        <f t="shared" si="113"/>
        <v>100</v>
      </c>
      <c r="I441" s="1"/>
    </row>
    <row r="442" spans="1:9" ht="38.25" outlineLevel="7" x14ac:dyDescent="0.25">
      <c r="A442" s="20" t="s">
        <v>139</v>
      </c>
      <c r="B442" s="19" t="s">
        <v>150</v>
      </c>
      <c r="C442" s="19" t="s">
        <v>576</v>
      </c>
      <c r="D442" s="20"/>
      <c r="E442" s="41" t="s">
        <v>791</v>
      </c>
      <c r="F442" s="42">
        <f>F443</f>
        <v>163.30000000000001</v>
      </c>
      <c r="G442" s="42">
        <f>G443</f>
        <v>102.4</v>
      </c>
      <c r="H442" s="87">
        <f t="shared" si="113"/>
        <v>62.706674831598285</v>
      </c>
      <c r="I442" s="1"/>
    </row>
    <row r="443" spans="1:9" ht="25.5" outlineLevel="7" x14ac:dyDescent="0.25">
      <c r="A443" s="20" t="s">
        <v>139</v>
      </c>
      <c r="B443" s="19" t="s">
        <v>150</v>
      </c>
      <c r="C443" s="19" t="s">
        <v>576</v>
      </c>
      <c r="D443" s="20" t="s">
        <v>38</v>
      </c>
      <c r="E443" s="41" t="s">
        <v>308</v>
      </c>
      <c r="F443" s="42">
        <v>163.30000000000001</v>
      </c>
      <c r="G443" s="42">
        <v>102.4</v>
      </c>
      <c r="H443" s="87">
        <f t="shared" si="113"/>
        <v>62.706674831598285</v>
      </c>
      <c r="I443" s="1"/>
    </row>
    <row r="444" spans="1:9" ht="64.5" customHeight="1" outlineLevel="7" x14ac:dyDescent="0.25">
      <c r="A444" s="20">
        <v>803</v>
      </c>
      <c r="B444" s="19" t="s">
        <v>150</v>
      </c>
      <c r="C444" s="19" t="s">
        <v>819</v>
      </c>
      <c r="D444" s="20"/>
      <c r="E444" s="41" t="s">
        <v>820</v>
      </c>
      <c r="F444" s="42">
        <f>F445</f>
        <v>468.7</v>
      </c>
      <c r="G444" s="42">
        <f t="shared" ref="G444" si="119">G445</f>
        <v>293</v>
      </c>
      <c r="H444" s="87">
        <f t="shared" si="113"/>
        <v>62.51333475570727</v>
      </c>
      <c r="I444" s="1"/>
    </row>
    <row r="445" spans="1:9" ht="25.5" outlineLevel="7" x14ac:dyDescent="0.25">
      <c r="A445" s="20">
        <v>803</v>
      </c>
      <c r="B445" s="19" t="s">
        <v>150</v>
      </c>
      <c r="C445" s="19" t="s">
        <v>819</v>
      </c>
      <c r="D445" s="20">
        <v>600</v>
      </c>
      <c r="E445" s="41" t="s">
        <v>308</v>
      </c>
      <c r="F445" s="42">
        <v>468.7</v>
      </c>
      <c r="G445" s="42">
        <v>293</v>
      </c>
      <c r="H445" s="87">
        <f t="shared" si="113"/>
        <v>62.51333475570727</v>
      </c>
      <c r="I445" s="1"/>
    </row>
    <row r="446" spans="1:9" outlineLevel="5" x14ac:dyDescent="0.25">
      <c r="A446" s="20" t="s">
        <v>139</v>
      </c>
      <c r="B446" s="19" t="s">
        <v>150</v>
      </c>
      <c r="C446" s="19" t="s">
        <v>155</v>
      </c>
      <c r="D446" s="20"/>
      <c r="E446" s="41" t="s">
        <v>434</v>
      </c>
      <c r="F446" s="42">
        <f>F449+F451+F447</f>
        <v>17707.400000000001</v>
      </c>
      <c r="G446" s="42">
        <f>G449+G451+G447</f>
        <v>8423</v>
      </c>
      <c r="H446" s="87">
        <f t="shared" si="113"/>
        <v>47.567683567322135</v>
      </c>
      <c r="I446" s="1"/>
    </row>
    <row r="447" spans="1:9" ht="114.75" outlineLevel="5" x14ac:dyDescent="0.25">
      <c r="A447" s="20" t="s">
        <v>139</v>
      </c>
      <c r="B447" s="19" t="s">
        <v>150</v>
      </c>
      <c r="C447" s="19" t="s">
        <v>536</v>
      </c>
      <c r="D447" s="20"/>
      <c r="E447" s="41" t="s">
        <v>742</v>
      </c>
      <c r="F447" s="42">
        <f>F448</f>
        <v>1816.9</v>
      </c>
      <c r="G447" s="42">
        <f>G448</f>
        <v>1090.0999999999999</v>
      </c>
      <c r="H447" s="87">
        <f t="shared" si="113"/>
        <v>59.997798447905772</v>
      </c>
      <c r="I447" s="1"/>
    </row>
    <row r="448" spans="1:9" ht="25.5" outlineLevel="5" x14ac:dyDescent="0.25">
      <c r="A448" s="20" t="s">
        <v>139</v>
      </c>
      <c r="B448" s="19" t="s">
        <v>150</v>
      </c>
      <c r="C448" s="19" t="s">
        <v>536</v>
      </c>
      <c r="D448" s="20">
        <v>600</v>
      </c>
      <c r="E448" s="41" t="s">
        <v>308</v>
      </c>
      <c r="F448" s="42">
        <v>1816.9</v>
      </c>
      <c r="G448" s="42">
        <v>1090.0999999999999</v>
      </c>
      <c r="H448" s="87">
        <f t="shared" si="113"/>
        <v>59.997798447905772</v>
      </c>
      <c r="I448" s="1"/>
    </row>
    <row r="449" spans="1:9" ht="25.5" outlineLevel="6" x14ac:dyDescent="0.25">
      <c r="A449" s="20" t="s">
        <v>139</v>
      </c>
      <c r="B449" s="19" t="s">
        <v>150</v>
      </c>
      <c r="C449" s="19" t="s">
        <v>156</v>
      </c>
      <c r="D449" s="20"/>
      <c r="E449" s="41" t="s">
        <v>435</v>
      </c>
      <c r="F449" s="42">
        <f>F450</f>
        <v>7207.9</v>
      </c>
      <c r="G449" s="42">
        <f>G450</f>
        <v>3467.5</v>
      </c>
      <c r="H449" s="87">
        <f t="shared" si="113"/>
        <v>48.106938220563549</v>
      </c>
      <c r="I449" s="1"/>
    </row>
    <row r="450" spans="1:9" ht="25.5" outlineLevel="7" x14ac:dyDescent="0.25">
      <c r="A450" s="20" t="s">
        <v>139</v>
      </c>
      <c r="B450" s="19" t="s">
        <v>150</v>
      </c>
      <c r="C450" s="19" t="s">
        <v>156</v>
      </c>
      <c r="D450" s="20" t="s">
        <v>38</v>
      </c>
      <c r="E450" s="41" t="s">
        <v>308</v>
      </c>
      <c r="F450" s="42">
        <v>7207.9</v>
      </c>
      <c r="G450" s="42">
        <v>3467.5</v>
      </c>
      <c r="H450" s="87">
        <f t="shared" si="113"/>
        <v>48.106938220563549</v>
      </c>
      <c r="I450" s="1"/>
    </row>
    <row r="451" spans="1:9" ht="25.5" outlineLevel="6" x14ac:dyDescent="0.25">
      <c r="A451" s="20" t="s">
        <v>139</v>
      </c>
      <c r="B451" s="19" t="s">
        <v>150</v>
      </c>
      <c r="C451" s="19" t="s">
        <v>157</v>
      </c>
      <c r="D451" s="20"/>
      <c r="E451" s="41" t="s">
        <v>436</v>
      </c>
      <c r="F451" s="42">
        <f>F452</f>
        <v>8682.6</v>
      </c>
      <c r="G451" s="42">
        <f>G452</f>
        <v>3865.4</v>
      </c>
      <c r="H451" s="87">
        <f t="shared" si="113"/>
        <v>44.518922903277819</v>
      </c>
      <c r="I451" s="1"/>
    </row>
    <row r="452" spans="1:9" ht="25.5" outlineLevel="7" x14ac:dyDescent="0.25">
      <c r="A452" s="20" t="s">
        <v>139</v>
      </c>
      <c r="B452" s="19" t="s">
        <v>150</v>
      </c>
      <c r="C452" s="19" t="s">
        <v>157</v>
      </c>
      <c r="D452" s="20" t="s">
        <v>38</v>
      </c>
      <c r="E452" s="41" t="s">
        <v>308</v>
      </c>
      <c r="F452" s="42">
        <v>8682.6</v>
      </c>
      <c r="G452" s="42">
        <v>3865.4</v>
      </c>
      <c r="H452" s="87">
        <f t="shared" si="113"/>
        <v>44.518922903277819</v>
      </c>
      <c r="I452" s="1"/>
    </row>
    <row r="453" spans="1:9" ht="25.5" outlineLevel="7" x14ac:dyDescent="0.25">
      <c r="A453" s="20" t="s">
        <v>139</v>
      </c>
      <c r="B453" s="19" t="s">
        <v>150</v>
      </c>
      <c r="C453" s="19" t="s">
        <v>582</v>
      </c>
      <c r="D453" s="20"/>
      <c r="E453" s="41" t="s">
        <v>583</v>
      </c>
      <c r="F453" s="42">
        <f t="shared" ref="F453:G454" si="120">F454</f>
        <v>81.599999999999994</v>
      </c>
      <c r="G453" s="42">
        <f t="shared" si="120"/>
        <v>46.9</v>
      </c>
      <c r="H453" s="87">
        <f t="shared" si="113"/>
        <v>57.475490196078439</v>
      </c>
      <c r="I453" s="1"/>
    </row>
    <row r="454" spans="1:9" ht="51" outlineLevel="7" x14ac:dyDescent="0.25">
      <c r="A454" s="20" t="s">
        <v>139</v>
      </c>
      <c r="B454" s="19" t="s">
        <v>150</v>
      </c>
      <c r="C454" s="19" t="s">
        <v>581</v>
      </c>
      <c r="D454" s="20"/>
      <c r="E454" s="41" t="s">
        <v>714</v>
      </c>
      <c r="F454" s="42">
        <f t="shared" si="120"/>
        <v>81.599999999999994</v>
      </c>
      <c r="G454" s="42">
        <f>G455</f>
        <v>46.9</v>
      </c>
      <c r="H454" s="87">
        <f t="shared" si="113"/>
        <v>57.475490196078439</v>
      </c>
      <c r="I454" s="1"/>
    </row>
    <row r="455" spans="1:9" ht="25.5" outlineLevel="7" x14ac:dyDescent="0.25">
      <c r="A455" s="20" t="s">
        <v>139</v>
      </c>
      <c r="B455" s="19" t="s">
        <v>150</v>
      </c>
      <c r="C455" s="19" t="s">
        <v>581</v>
      </c>
      <c r="D455" s="20">
        <v>600</v>
      </c>
      <c r="E455" s="41" t="s">
        <v>308</v>
      </c>
      <c r="F455" s="42">
        <v>81.599999999999994</v>
      </c>
      <c r="G455" s="42">
        <v>46.9</v>
      </c>
      <c r="H455" s="87">
        <f t="shared" si="113"/>
        <v>57.475490196078439</v>
      </c>
      <c r="I455" s="1"/>
    </row>
    <row r="456" spans="1:9" ht="66.75" customHeight="1" outlineLevel="7" x14ac:dyDescent="0.25">
      <c r="A456" s="20">
        <v>803</v>
      </c>
      <c r="B456" s="19" t="s">
        <v>150</v>
      </c>
      <c r="C456" s="19" t="s">
        <v>800</v>
      </c>
      <c r="D456" s="20"/>
      <c r="E456" s="41" t="s">
        <v>631</v>
      </c>
      <c r="F456" s="42">
        <f>F457</f>
        <v>1355.6999999999998</v>
      </c>
      <c r="G456" s="42">
        <f t="shared" ref="G456" si="121">G457</f>
        <v>847.3</v>
      </c>
      <c r="H456" s="87">
        <f t="shared" si="113"/>
        <v>62.499077967101869</v>
      </c>
      <c r="I456" s="1"/>
    </row>
    <row r="457" spans="1:9" ht="64.5" customHeight="1" outlineLevel="7" x14ac:dyDescent="0.25">
      <c r="A457" s="20">
        <v>803</v>
      </c>
      <c r="B457" s="19" t="s">
        <v>150</v>
      </c>
      <c r="C457" s="19" t="s">
        <v>801</v>
      </c>
      <c r="D457" s="20"/>
      <c r="E457" s="41" t="s">
        <v>818</v>
      </c>
      <c r="F457" s="42">
        <f>F458</f>
        <v>1355.6999999999998</v>
      </c>
      <c r="G457" s="42">
        <f t="shared" ref="G457" si="122">G458</f>
        <v>847.3</v>
      </c>
      <c r="H457" s="87">
        <f t="shared" si="113"/>
        <v>62.499077967101869</v>
      </c>
      <c r="I457" s="1"/>
    </row>
    <row r="458" spans="1:9" ht="25.5" outlineLevel="7" x14ac:dyDescent="0.25">
      <c r="A458" s="20">
        <v>803</v>
      </c>
      <c r="B458" s="19" t="s">
        <v>150</v>
      </c>
      <c r="C458" s="19" t="s">
        <v>801</v>
      </c>
      <c r="D458" s="20">
        <v>600</v>
      </c>
      <c r="E458" s="41" t="s">
        <v>308</v>
      </c>
      <c r="F458" s="42">
        <f>1351.6+4.1</f>
        <v>1355.6999999999998</v>
      </c>
      <c r="G458" s="42">
        <v>847.3</v>
      </c>
      <c r="H458" s="87">
        <f t="shared" si="113"/>
        <v>62.499077967101869</v>
      </c>
      <c r="I458" s="1"/>
    </row>
    <row r="459" spans="1:9" ht="51" outlineLevel="3" x14ac:dyDescent="0.25">
      <c r="A459" s="20" t="s">
        <v>139</v>
      </c>
      <c r="B459" s="19" t="s">
        <v>150</v>
      </c>
      <c r="C459" s="19" t="s">
        <v>43</v>
      </c>
      <c r="D459" s="20"/>
      <c r="E459" s="41" t="s">
        <v>673</v>
      </c>
      <c r="F459" s="42">
        <f>F460</f>
        <v>420</v>
      </c>
      <c r="G459" s="42">
        <f t="shared" ref="G459" si="123">G460</f>
        <v>235.2</v>
      </c>
      <c r="H459" s="87">
        <f t="shared" si="113"/>
        <v>55.999999999999993</v>
      </c>
      <c r="I459" s="1"/>
    </row>
    <row r="460" spans="1:9" ht="25.5" outlineLevel="4" x14ac:dyDescent="0.25">
      <c r="A460" s="20" t="s">
        <v>139</v>
      </c>
      <c r="B460" s="19" t="s">
        <v>150</v>
      </c>
      <c r="C460" s="19" t="s">
        <v>158</v>
      </c>
      <c r="D460" s="20"/>
      <c r="E460" s="41" t="s">
        <v>437</v>
      </c>
      <c r="F460" s="42">
        <f>F461</f>
        <v>420</v>
      </c>
      <c r="G460" s="42">
        <f t="shared" ref="G460:G462" si="124">G461</f>
        <v>235.2</v>
      </c>
      <c r="H460" s="87">
        <f t="shared" si="113"/>
        <v>55.999999999999993</v>
      </c>
      <c r="I460" s="1"/>
    </row>
    <row r="461" spans="1:9" ht="52.5" customHeight="1" outlineLevel="5" x14ac:dyDescent="0.25">
      <c r="A461" s="20" t="s">
        <v>139</v>
      </c>
      <c r="B461" s="19" t="s">
        <v>150</v>
      </c>
      <c r="C461" s="19" t="s">
        <v>159</v>
      </c>
      <c r="D461" s="20"/>
      <c r="E461" s="41" t="s">
        <v>438</v>
      </c>
      <c r="F461" s="42">
        <f>F462</f>
        <v>420</v>
      </c>
      <c r="G461" s="42">
        <f t="shared" si="124"/>
        <v>235.2</v>
      </c>
      <c r="H461" s="87">
        <f t="shared" si="113"/>
        <v>55.999999999999993</v>
      </c>
      <c r="I461" s="1"/>
    </row>
    <row r="462" spans="1:9" ht="26.25" customHeight="1" outlineLevel="6" x14ac:dyDescent="0.25">
      <c r="A462" s="20" t="s">
        <v>139</v>
      </c>
      <c r="B462" s="19" t="s">
        <v>150</v>
      </c>
      <c r="C462" s="19" t="s">
        <v>160</v>
      </c>
      <c r="D462" s="20"/>
      <c r="E462" s="41" t="s">
        <v>439</v>
      </c>
      <c r="F462" s="42">
        <f>F463</f>
        <v>420</v>
      </c>
      <c r="G462" s="42">
        <f t="shared" si="124"/>
        <v>235.2</v>
      </c>
      <c r="H462" s="87">
        <f t="shared" si="113"/>
        <v>55.999999999999993</v>
      </c>
      <c r="I462" s="1"/>
    </row>
    <row r="463" spans="1:9" ht="25.5" outlineLevel="7" x14ac:dyDescent="0.25">
      <c r="A463" s="20" t="s">
        <v>139</v>
      </c>
      <c r="B463" s="19" t="s">
        <v>150</v>
      </c>
      <c r="C463" s="19" t="s">
        <v>160</v>
      </c>
      <c r="D463" s="20" t="s">
        <v>38</v>
      </c>
      <c r="E463" s="41" t="s">
        <v>308</v>
      </c>
      <c r="F463" s="42">
        <v>420</v>
      </c>
      <c r="G463" s="42">
        <v>235.2</v>
      </c>
      <c r="H463" s="87">
        <f t="shared" si="113"/>
        <v>55.999999999999993</v>
      </c>
      <c r="I463" s="1"/>
    </row>
    <row r="464" spans="1:9" outlineLevel="2" x14ac:dyDescent="0.25">
      <c r="A464" s="20" t="s">
        <v>139</v>
      </c>
      <c r="B464" s="19" t="s">
        <v>164</v>
      </c>
      <c r="C464" s="19"/>
      <c r="D464" s="20"/>
      <c r="E464" s="41" t="s">
        <v>269</v>
      </c>
      <c r="F464" s="42">
        <f>F465+F477</f>
        <v>26924.6</v>
      </c>
      <c r="G464" s="42">
        <f t="shared" ref="G464" si="125">G465+G477</f>
        <v>20247.199999999997</v>
      </c>
      <c r="H464" s="87">
        <f t="shared" si="113"/>
        <v>75.199631563700109</v>
      </c>
      <c r="I464" s="1"/>
    </row>
    <row r="465" spans="1:9" ht="38.25" outlineLevel="3" x14ac:dyDescent="0.25">
      <c r="A465" s="20" t="s">
        <v>139</v>
      </c>
      <c r="B465" s="19" t="s">
        <v>164</v>
      </c>
      <c r="C465" s="19" t="s">
        <v>144</v>
      </c>
      <c r="D465" s="20"/>
      <c r="E465" s="41" t="s">
        <v>670</v>
      </c>
      <c r="F465" s="42">
        <f>F466</f>
        <v>26874.6</v>
      </c>
      <c r="G465" s="42">
        <f t="shared" ref="G465" si="126">G466</f>
        <v>20247.199999999997</v>
      </c>
      <c r="H465" s="87">
        <f t="shared" si="113"/>
        <v>75.3395399373386</v>
      </c>
      <c r="I465" s="1"/>
    </row>
    <row r="466" spans="1:9" ht="25.5" outlineLevel="4" x14ac:dyDescent="0.25">
      <c r="A466" s="20" t="s">
        <v>139</v>
      </c>
      <c r="B466" s="19" t="s">
        <v>164</v>
      </c>
      <c r="C466" s="19" t="s">
        <v>165</v>
      </c>
      <c r="D466" s="20"/>
      <c r="E466" s="41" t="s">
        <v>443</v>
      </c>
      <c r="F466" s="42">
        <f>F467+F474</f>
        <v>26874.6</v>
      </c>
      <c r="G466" s="42">
        <f>G467+G474</f>
        <v>20247.199999999997</v>
      </c>
      <c r="H466" s="87">
        <f t="shared" ref="H466:H529" si="127">G466/F466*100</f>
        <v>75.3395399373386</v>
      </c>
      <c r="I466" s="1"/>
    </row>
    <row r="467" spans="1:9" ht="25.5" outlineLevel="5" x14ac:dyDescent="0.25">
      <c r="A467" s="20" t="s">
        <v>139</v>
      </c>
      <c r="B467" s="19" t="s">
        <v>164</v>
      </c>
      <c r="C467" s="19" t="s">
        <v>166</v>
      </c>
      <c r="D467" s="20"/>
      <c r="E467" s="41" t="s">
        <v>444</v>
      </c>
      <c r="F467" s="42">
        <f>F470+F468+F472</f>
        <v>24843.1</v>
      </c>
      <c r="G467" s="42">
        <f t="shared" ref="G467" si="128">G470+G468+G472</f>
        <v>19533.599999999999</v>
      </c>
      <c r="H467" s="87">
        <f t="shared" si="127"/>
        <v>78.627868502723089</v>
      </c>
      <c r="I467" s="1"/>
    </row>
    <row r="468" spans="1:9" ht="51" outlineLevel="5" x14ac:dyDescent="0.25">
      <c r="A468" s="20" t="s">
        <v>139</v>
      </c>
      <c r="B468" s="20" t="s">
        <v>164</v>
      </c>
      <c r="C468" s="19" t="s">
        <v>541</v>
      </c>
      <c r="D468" s="19"/>
      <c r="E468" s="41" t="s">
        <v>542</v>
      </c>
      <c r="F468" s="42">
        <f>F469</f>
        <v>7677.8</v>
      </c>
      <c r="G468" s="42">
        <f t="shared" ref="G468" si="129">G469</f>
        <v>7677.9</v>
      </c>
      <c r="H468" s="87">
        <f t="shared" si="127"/>
        <v>100.00130245643281</v>
      </c>
      <c r="I468" s="1"/>
    </row>
    <row r="469" spans="1:9" ht="25.5" outlineLevel="5" x14ac:dyDescent="0.25">
      <c r="A469" s="20" t="s">
        <v>139</v>
      </c>
      <c r="B469" s="20" t="s">
        <v>164</v>
      </c>
      <c r="C469" s="19" t="s">
        <v>541</v>
      </c>
      <c r="D469" s="19" t="s">
        <v>38</v>
      </c>
      <c r="E469" s="41" t="s">
        <v>308</v>
      </c>
      <c r="F469" s="42">
        <v>7677.8</v>
      </c>
      <c r="G469" s="42">
        <v>7677.9</v>
      </c>
      <c r="H469" s="87">
        <f t="shared" si="127"/>
        <v>100.00130245643281</v>
      </c>
      <c r="I469" s="1"/>
    </row>
    <row r="470" spans="1:9" ht="38.25" outlineLevel="6" x14ac:dyDescent="0.25">
      <c r="A470" s="20" t="s">
        <v>139</v>
      </c>
      <c r="B470" s="19" t="s">
        <v>164</v>
      </c>
      <c r="C470" s="19" t="s">
        <v>167</v>
      </c>
      <c r="D470" s="20"/>
      <c r="E470" s="41" t="s">
        <v>558</v>
      </c>
      <c r="F470" s="42">
        <f>F471</f>
        <v>17087.7</v>
      </c>
      <c r="G470" s="42">
        <f>G471</f>
        <v>11855.7</v>
      </c>
      <c r="H470" s="87">
        <f t="shared" si="127"/>
        <v>69.381484927755054</v>
      </c>
      <c r="I470" s="1"/>
    </row>
    <row r="471" spans="1:9" ht="25.5" outlineLevel="7" x14ac:dyDescent="0.25">
      <c r="A471" s="20" t="s">
        <v>139</v>
      </c>
      <c r="B471" s="19" t="s">
        <v>164</v>
      </c>
      <c r="C471" s="19" t="s">
        <v>167</v>
      </c>
      <c r="D471" s="20" t="s">
        <v>38</v>
      </c>
      <c r="E471" s="41" t="s">
        <v>308</v>
      </c>
      <c r="F471" s="42">
        <v>17087.7</v>
      </c>
      <c r="G471" s="42">
        <v>11855.7</v>
      </c>
      <c r="H471" s="87">
        <f t="shared" si="127"/>
        <v>69.381484927755054</v>
      </c>
      <c r="I471" s="1"/>
    </row>
    <row r="472" spans="1:9" ht="38.25" outlineLevel="7" x14ac:dyDescent="0.25">
      <c r="A472" s="20" t="s">
        <v>139</v>
      </c>
      <c r="B472" s="19" t="s">
        <v>164</v>
      </c>
      <c r="C472" s="19" t="s">
        <v>551</v>
      </c>
      <c r="D472" s="20"/>
      <c r="E472" s="41" t="s">
        <v>550</v>
      </c>
      <c r="F472" s="42">
        <f>F473</f>
        <v>77.599999999999994</v>
      </c>
      <c r="G472" s="42">
        <f>G473</f>
        <v>0</v>
      </c>
      <c r="H472" s="87">
        <f t="shared" si="127"/>
        <v>0</v>
      </c>
      <c r="I472" s="1"/>
    </row>
    <row r="473" spans="1:9" ht="25.5" outlineLevel="7" x14ac:dyDescent="0.25">
      <c r="A473" s="20" t="s">
        <v>139</v>
      </c>
      <c r="B473" s="19" t="s">
        <v>164</v>
      </c>
      <c r="C473" s="19" t="s">
        <v>551</v>
      </c>
      <c r="D473" s="20" t="s">
        <v>38</v>
      </c>
      <c r="E473" s="41" t="s">
        <v>308</v>
      </c>
      <c r="F473" s="42">
        <v>77.599999999999994</v>
      </c>
      <c r="G473" s="42">
        <v>0</v>
      </c>
      <c r="H473" s="87">
        <f t="shared" si="127"/>
        <v>0</v>
      </c>
      <c r="I473" s="1"/>
    </row>
    <row r="474" spans="1:9" ht="89.25" outlineLevel="7" x14ac:dyDescent="0.25">
      <c r="A474" s="20" t="s">
        <v>139</v>
      </c>
      <c r="B474" s="19" t="s">
        <v>164</v>
      </c>
      <c r="C474" s="19" t="s">
        <v>600</v>
      </c>
      <c r="D474" s="20"/>
      <c r="E474" s="41" t="s">
        <v>602</v>
      </c>
      <c r="F474" s="42">
        <f>F475</f>
        <v>2031.5</v>
      </c>
      <c r="G474" s="42">
        <f t="shared" ref="G474:G475" si="130">G475</f>
        <v>713.6</v>
      </c>
      <c r="H474" s="87">
        <f t="shared" si="127"/>
        <v>35.126753630322419</v>
      </c>
      <c r="I474" s="1"/>
    </row>
    <row r="475" spans="1:9" ht="38.25" outlineLevel="7" x14ac:dyDescent="0.25">
      <c r="A475" s="20" t="s">
        <v>139</v>
      </c>
      <c r="B475" s="19" t="s">
        <v>164</v>
      </c>
      <c r="C475" s="19" t="s">
        <v>601</v>
      </c>
      <c r="D475" s="20"/>
      <c r="E475" s="41" t="s">
        <v>636</v>
      </c>
      <c r="F475" s="42">
        <f>F476</f>
        <v>2031.5</v>
      </c>
      <c r="G475" s="42">
        <f t="shared" si="130"/>
        <v>713.6</v>
      </c>
      <c r="H475" s="87">
        <f t="shared" si="127"/>
        <v>35.126753630322419</v>
      </c>
      <c r="I475" s="1"/>
    </row>
    <row r="476" spans="1:9" ht="25.5" outlineLevel="7" x14ac:dyDescent="0.25">
      <c r="A476" s="20" t="s">
        <v>139</v>
      </c>
      <c r="B476" s="19" t="s">
        <v>164</v>
      </c>
      <c r="C476" s="19" t="s">
        <v>601</v>
      </c>
      <c r="D476" s="20">
        <v>600</v>
      </c>
      <c r="E476" s="41" t="s">
        <v>308</v>
      </c>
      <c r="F476" s="42">
        <v>2031.5</v>
      </c>
      <c r="G476" s="42">
        <v>713.6</v>
      </c>
      <c r="H476" s="87">
        <f t="shared" si="127"/>
        <v>35.126753630322419</v>
      </c>
      <c r="I476" s="1"/>
    </row>
    <row r="477" spans="1:9" ht="51" outlineLevel="7" x14ac:dyDescent="0.25">
      <c r="A477" s="20" t="s">
        <v>139</v>
      </c>
      <c r="B477" s="19" t="s">
        <v>164</v>
      </c>
      <c r="C477" s="19" t="s">
        <v>43</v>
      </c>
      <c r="D477" s="20"/>
      <c r="E477" s="41" t="s">
        <v>673</v>
      </c>
      <c r="F477" s="42">
        <f>F478</f>
        <v>50</v>
      </c>
      <c r="G477" s="42">
        <f t="shared" ref="G477" si="131">G478</f>
        <v>0</v>
      </c>
      <c r="H477" s="87">
        <f t="shared" si="127"/>
        <v>0</v>
      </c>
      <c r="I477" s="1"/>
    </row>
    <row r="478" spans="1:9" ht="61.5" customHeight="1" outlineLevel="7" x14ac:dyDescent="0.25">
      <c r="A478" s="20" t="s">
        <v>139</v>
      </c>
      <c r="B478" s="19" t="s">
        <v>164</v>
      </c>
      <c r="C478" s="19" t="s">
        <v>161</v>
      </c>
      <c r="D478" s="20"/>
      <c r="E478" s="41" t="s">
        <v>731</v>
      </c>
      <c r="F478" s="42">
        <f>F479</f>
        <v>50</v>
      </c>
      <c r="G478" s="42">
        <f t="shared" ref="G478" si="132">G479</f>
        <v>0</v>
      </c>
      <c r="H478" s="87">
        <f t="shared" si="127"/>
        <v>0</v>
      </c>
      <c r="I478" s="1"/>
    </row>
    <row r="479" spans="1:9" ht="38.25" outlineLevel="7" x14ac:dyDescent="0.25">
      <c r="A479" s="20" t="s">
        <v>139</v>
      </c>
      <c r="B479" s="19" t="s">
        <v>164</v>
      </c>
      <c r="C479" s="19" t="s">
        <v>162</v>
      </c>
      <c r="D479" s="20"/>
      <c r="E479" s="41" t="s">
        <v>715</v>
      </c>
      <c r="F479" s="42">
        <f>F480</f>
        <v>50</v>
      </c>
      <c r="G479" s="42">
        <f t="shared" ref="G479" si="133">G480</f>
        <v>0</v>
      </c>
      <c r="H479" s="87">
        <f t="shared" si="127"/>
        <v>0</v>
      </c>
      <c r="I479" s="1"/>
    </row>
    <row r="480" spans="1:9" ht="38.25" outlineLevel="7" x14ac:dyDescent="0.25">
      <c r="A480" s="20" t="s">
        <v>139</v>
      </c>
      <c r="B480" s="19" t="s">
        <v>164</v>
      </c>
      <c r="C480" s="19" t="s">
        <v>163</v>
      </c>
      <c r="D480" s="20"/>
      <c r="E480" s="41" t="s">
        <v>603</v>
      </c>
      <c r="F480" s="42">
        <f>F481</f>
        <v>50</v>
      </c>
      <c r="G480" s="42">
        <f t="shared" ref="G480" si="134">G481</f>
        <v>0</v>
      </c>
      <c r="H480" s="87">
        <f t="shared" si="127"/>
        <v>0</v>
      </c>
      <c r="I480" s="1"/>
    </row>
    <row r="481" spans="1:9" ht="25.5" outlineLevel="7" x14ac:dyDescent="0.25">
      <c r="A481" s="20" t="s">
        <v>139</v>
      </c>
      <c r="B481" s="19" t="s">
        <v>164</v>
      </c>
      <c r="C481" s="19" t="s">
        <v>163</v>
      </c>
      <c r="D481" s="20" t="s">
        <v>38</v>
      </c>
      <c r="E481" s="41" t="s">
        <v>308</v>
      </c>
      <c r="F481" s="42">
        <v>50</v>
      </c>
      <c r="G481" s="42">
        <v>0</v>
      </c>
      <c r="H481" s="87">
        <f t="shared" si="127"/>
        <v>0</v>
      </c>
      <c r="I481" s="1"/>
    </row>
    <row r="482" spans="1:9" ht="25.5" outlineLevel="2" x14ac:dyDescent="0.25">
      <c r="A482" s="20" t="s">
        <v>139</v>
      </c>
      <c r="B482" s="19" t="s">
        <v>168</v>
      </c>
      <c r="C482" s="19"/>
      <c r="D482" s="20"/>
      <c r="E482" s="41" t="s">
        <v>270</v>
      </c>
      <c r="F482" s="42">
        <f>F483</f>
        <v>100</v>
      </c>
      <c r="G482" s="42">
        <f t="shared" ref="G482:G486" si="135">G483</f>
        <v>0</v>
      </c>
      <c r="H482" s="87">
        <f t="shared" si="127"/>
        <v>0</v>
      </c>
      <c r="I482" s="1"/>
    </row>
    <row r="483" spans="1:9" ht="38.25" outlineLevel="3" x14ac:dyDescent="0.25">
      <c r="A483" s="20" t="s">
        <v>139</v>
      </c>
      <c r="B483" s="19" t="s">
        <v>168</v>
      </c>
      <c r="C483" s="19" t="s">
        <v>144</v>
      </c>
      <c r="D483" s="20"/>
      <c r="E483" s="41" t="s">
        <v>670</v>
      </c>
      <c r="F483" s="42">
        <f>F484+F488</f>
        <v>100</v>
      </c>
      <c r="G483" s="42">
        <f>G484+G488</f>
        <v>0</v>
      </c>
      <c r="H483" s="87">
        <f t="shared" si="127"/>
        <v>0</v>
      </c>
      <c r="I483" s="1"/>
    </row>
    <row r="484" spans="1:9" ht="25.5" outlineLevel="4" x14ac:dyDescent="0.25">
      <c r="A484" s="20" t="s">
        <v>139</v>
      </c>
      <c r="B484" s="19" t="s">
        <v>168</v>
      </c>
      <c r="C484" s="19" t="s">
        <v>145</v>
      </c>
      <c r="D484" s="20"/>
      <c r="E484" s="41" t="s">
        <v>422</v>
      </c>
      <c r="F484" s="42">
        <f>F485</f>
        <v>50</v>
      </c>
      <c r="G484" s="42">
        <f t="shared" si="135"/>
        <v>0</v>
      </c>
      <c r="H484" s="87">
        <f t="shared" si="127"/>
        <v>0</v>
      </c>
      <c r="I484" s="1"/>
    </row>
    <row r="485" spans="1:9" ht="25.5" outlineLevel="5" x14ac:dyDescent="0.25">
      <c r="A485" s="20" t="s">
        <v>139</v>
      </c>
      <c r="B485" s="19" t="s">
        <v>168</v>
      </c>
      <c r="C485" s="19" t="s">
        <v>169</v>
      </c>
      <c r="D485" s="20"/>
      <c r="E485" s="41" t="s">
        <v>446</v>
      </c>
      <c r="F485" s="42">
        <f>F486</f>
        <v>50</v>
      </c>
      <c r="G485" s="42">
        <f t="shared" si="135"/>
        <v>0</v>
      </c>
      <c r="H485" s="87">
        <f t="shared" si="127"/>
        <v>0</v>
      </c>
      <c r="I485" s="1"/>
    </row>
    <row r="486" spans="1:9" ht="25.5" outlineLevel="6" x14ac:dyDescent="0.25">
      <c r="A486" s="20" t="s">
        <v>139</v>
      </c>
      <c r="B486" s="19" t="s">
        <v>168</v>
      </c>
      <c r="C486" s="19" t="s">
        <v>170</v>
      </c>
      <c r="D486" s="20"/>
      <c r="E486" s="41" t="s">
        <v>447</v>
      </c>
      <c r="F486" s="42">
        <f>F487</f>
        <v>50</v>
      </c>
      <c r="G486" s="42">
        <f t="shared" si="135"/>
        <v>0</v>
      </c>
      <c r="H486" s="87">
        <f t="shared" si="127"/>
        <v>0</v>
      </c>
      <c r="I486" s="1"/>
    </row>
    <row r="487" spans="1:9" ht="25.5" outlineLevel="7" x14ac:dyDescent="0.25">
      <c r="A487" s="20" t="s">
        <v>139</v>
      </c>
      <c r="B487" s="19" t="s">
        <v>168</v>
      </c>
      <c r="C487" s="19" t="s">
        <v>170</v>
      </c>
      <c r="D487" s="20" t="s">
        <v>38</v>
      </c>
      <c r="E487" s="41" t="s">
        <v>308</v>
      </c>
      <c r="F487" s="42">
        <v>50</v>
      </c>
      <c r="G487" s="42">
        <v>0</v>
      </c>
      <c r="H487" s="87">
        <f t="shared" si="127"/>
        <v>0</v>
      </c>
      <c r="I487" s="1"/>
    </row>
    <row r="488" spans="1:9" ht="25.5" outlineLevel="4" x14ac:dyDescent="0.25">
      <c r="A488" s="20" t="s">
        <v>139</v>
      </c>
      <c r="B488" s="19" t="s">
        <v>168</v>
      </c>
      <c r="C488" s="19" t="s">
        <v>151</v>
      </c>
      <c r="D488" s="20"/>
      <c r="E488" s="41" t="s">
        <v>428</v>
      </c>
      <c r="F488" s="42">
        <f>F489</f>
        <v>50</v>
      </c>
      <c r="G488" s="42">
        <f t="shared" ref="G488:G490" si="136">G489</f>
        <v>0</v>
      </c>
      <c r="H488" s="87">
        <f t="shared" si="127"/>
        <v>0</v>
      </c>
      <c r="I488" s="1"/>
    </row>
    <row r="489" spans="1:9" ht="51" outlineLevel="5" x14ac:dyDescent="0.25">
      <c r="A489" s="20" t="s">
        <v>139</v>
      </c>
      <c r="B489" s="19" t="s">
        <v>168</v>
      </c>
      <c r="C489" s="19" t="s">
        <v>152</v>
      </c>
      <c r="D489" s="20"/>
      <c r="E489" s="41" t="s">
        <v>713</v>
      </c>
      <c r="F489" s="42">
        <f>F490</f>
        <v>50</v>
      </c>
      <c r="G489" s="42">
        <f t="shared" si="136"/>
        <v>0</v>
      </c>
      <c r="H489" s="87">
        <f t="shared" si="127"/>
        <v>0</v>
      </c>
      <c r="I489" s="1"/>
    </row>
    <row r="490" spans="1:9" outlineLevel="6" x14ac:dyDescent="0.25">
      <c r="A490" s="20" t="s">
        <v>139</v>
      </c>
      <c r="B490" s="19" t="s">
        <v>168</v>
      </c>
      <c r="C490" s="19" t="s">
        <v>171</v>
      </c>
      <c r="D490" s="20"/>
      <c r="E490" s="41" t="s">
        <v>448</v>
      </c>
      <c r="F490" s="42">
        <f>F491</f>
        <v>50</v>
      </c>
      <c r="G490" s="42">
        <f t="shared" si="136"/>
        <v>0</v>
      </c>
      <c r="H490" s="87">
        <f t="shared" si="127"/>
        <v>0</v>
      </c>
      <c r="I490" s="1"/>
    </row>
    <row r="491" spans="1:9" ht="25.5" outlineLevel="7" x14ac:dyDescent="0.25">
      <c r="A491" s="20" t="s">
        <v>139</v>
      </c>
      <c r="B491" s="19" t="s">
        <v>168</v>
      </c>
      <c r="C491" s="19" t="s">
        <v>171</v>
      </c>
      <c r="D491" s="20" t="s">
        <v>38</v>
      </c>
      <c r="E491" s="41" t="s">
        <v>308</v>
      </c>
      <c r="F491" s="42">
        <v>50</v>
      </c>
      <c r="G491" s="42">
        <v>0</v>
      </c>
      <c r="H491" s="87">
        <f t="shared" si="127"/>
        <v>0</v>
      </c>
      <c r="I491" s="1"/>
    </row>
    <row r="492" spans="1:9" outlineLevel="2" x14ac:dyDescent="0.25">
      <c r="A492" s="20" t="s">
        <v>139</v>
      </c>
      <c r="B492" s="19" t="s">
        <v>176</v>
      </c>
      <c r="C492" s="19"/>
      <c r="D492" s="20"/>
      <c r="E492" s="41" t="s">
        <v>272</v>
      </c>
      <c r="F492" s="42">
        <f>F493</f>
        <v>15663.2</v>
      </c>
      <c r="G492" s="42">
        <f>G493</f>
        <v>8350.2000000000007</v>
      </c>
      <c r="H492" s="87">
        <f t="shared" si="127"/>
        <v>53.310945400684403</v>
      </c>
      <c r="I492" s="1"/>
    </row>
    <row r="493" spans="1:9" ht="38.25" outlineLevel="3" x14ac:dyDescent="0.25">
      <c r="A493" s="20" t="s">
        <v>139</v>
      </c>
      <c r="B493" s="19" t="s">
        <v>176</v>
      </c>
      <c r="C493" s="19" t="s">
        <v>144</v>
      </c>
      <c r="D493" s="20"/>
      <c r="E493" s="41" t="s">
        <v>670</v>
      </c>
      <c r="F493" s="42">
        <f>F503+F494</f>
        <v>15663.2</v>
      </c>
      <c r="G493" s="42">
        <f>G503+G494</f>
        <v>8350.2000000000007</v>
      </c>
      <c r="H493" s="87">
        <f t="shared" si="127"/>
        <v>53.310945400684403</v>
      </c>
      <c r="I493" s="1"/>
    </row>
    <row r="494" spans="1:9" ht="25.5" outlineLevel="4" x14ac:dyDescent="0.25">
      <c r="A494" s="20" t="s">
        <v>139</v>
      </c>
      <c r="B494" s="19" t="s">
        <v>176</v>
      </c>
      <c r="C494" s="19" t="s">
        <v>173</v>
      </c>
      <c r="D494" s="20"/>
      <c r="E494" s="41" t="s">
        <v>449</v>
      </c>
      <c r="F494" s="42">
        <f>F495+F498</f>
        <v>9491.9</v>
      </c>
      <c r="G494" s="42">
        <f>G495+G498</f>
        <v>5661.4000000000005</v>
      </c>
      <c r="H494" s="87">
        <f t="shared" si="127"/>
        <v>59.644539028013369</v>
      </c>
      <c r="I494" s="1"/>
    </row>
    <row r="495" spans="1:9" ht="25.5" outlineLevel="5" x14ac:dyDescent="0.25">
      <c r="A495" s="20" t="s">
        <v>139</v>
      </c>
      <c r="B495" s="19" t="s">
        <v>176</v>
      </c>
      <c r="C495" s="19" t="s">
        <v>174</v>
      </c>
      <c r="D495" s="20"/>
      <c r="E495" s="41" t="s">
        <v>450</v>
      </c>
      <c r="F495" s="42">
        <f t="shared" ref="F495:G496" si="137">F496</f>
        <v>7395.4</v>
      </c>
      <c r="G495" s="42">
        <f t="shared" si="137"/>
        <v>5194.3</v>
      </c>
      <c r="H495" s="87">
        <f t="shared" si="127"/>
        <v>70.236904021418724</v>
      </c>
      <c r="I495" s="1"/>
    </row>
    <row r="496" spans="1:9" ht="38.25" outlineLevel="6" x14ac:dyDescent="0.25">
      <c r="A496" s="20" t="s">
        <v>139</v>
      </c>
      <c r="B496" s="19" t="s">
        <v>176</v>
      </c>
      <c r="C496" s="19" t="s">
        <v>175</v>
      </c>
      <c r="D496" s="20"/>
      <c r="E496" s="41" t="s">
        <v>451</v>
      </c>
      <c r="F496" s="42">
        <f t="shared" si="137"/>
        <v>7395.4</v>
      </c>
      <c r="G496" s="42">
        <f t="shared" si="137"/>
        <v>5194.3</v>
      </c>
      <c r="H496" s="87">
        <f t="shared" si="127"/>
        <v>70.236904021418724</v>
      </c>
      <c r="I496" s="1"/>
    </row>
    <row r="497" spans="1:9" ht="25.5" outlineLevel="7" x14ac:dyDescent="0.25">
      <c r="A497" s="20" t="s">
        <v>139</v>
      </c>
      <c r="B497" s="19" t="s">
        <v>176</v>
      </c>
      <c r="C497" s="19" t="s">
        <v>175</v>
      </c>
      <c r="D497" s="20" t="s">
        <v>38</v>
      </c>
      <c r="E497" s="41" t="s">
        <v>308</v>
      </c>
      <c r="F497" s="42">
        <v>7395.4</v>
      </c>
      <c r="G497" s="42">
        <v>5194.3</v>
      </c>
      <c r="H497" s="87">
        <f t="shared" si="127"/>
        <v>70.236904021418724</v>
      </c>
      <c r="I497" s="70"/>
    </row>
    <row r="498" spans="1:9" outlineLevel="7" x14ac:dyDescent="0.25">
      <c r="A498" s="20" t="s">
        <v>139</v>
      </c>
      <c r="B498" s="19" t="s">
        <v>176</v>
      </c>
      <c r="C498" s="19" t="s">
        <v>538</v>
      </c>
      <c r="D498" s="19"/>
      <c r="E498" s="41" t="s">
        <v>539</v>
      </c>
      <c r="F498" s="42">
        <f>F501+F499</f>
        <v>2096.5</v>
      </c>
      <c r="G498" s="42">
        <f>G501+G499</f>
        <v>467.1</v>
      </c>
      <c r="H498" s="87">
        <f t="shared" si="127"/>
        <v>22.279990460290964</v>
      </c>
      <c r="I498" s="1"/>
    </row>
    <row r="499" spans="1:9" ht="25.5" outlineLevel="7" x14ac:dyDescent="0.25">
      <c r="A499" s="20" t="s">
        <v>139</v>
      </c>
      <c r="B499" s="19" t="s">
        <v>176</v>
      </c>
      <c r="C499" s="19" t="s">
        <v>553</v>
      </c>
      <c r="D499" s="19"/>
      <c r="E499" s="41" t="s">
        <v>554</v>
      </c>
      <c r="F499" s="42">
        <f>F500</f>
        <v>703.4</v>
      </c>
      <c r="G499" s="42">
        <f>G500</f>
        <v>155.5</v>
      </c>
      <c r="H499" s="87">
        <f t="shared" si="127"/>
        <v>22.106909297696902</v>
      </c>
      <c r="I499" s="1"/>
    </row>
    <row r="500" spans="1:9" ht="25.5" outlineLevel="7" x14ac:dyDescent="0.25">
      <c r="A500" s="20" t="s">
        <v>139</v>
      </c>
      <c r="B500" s="19" t="s">
        <v>176</v>
      </c>
      <c r="C500" s="19" t="s">
        <v>553</v>
      </c>
      <c r="D500" s="19" t="s">
        <v>38</v>
      </c>
      <c r="E500" s="41" t="s">
        <v>308</v>
      </c>
      <c r="F500" s="42">
        <v>703.4</v>
      </c>
      <c r="G500" s="42">
        <v>155.5</v>
      </c>
      <c r="H500" s="87">
        <f t="shared" si="127"/>
        <v>22.106909297696902</v>
      </c>
      <c r="I500" s="1"/>
    </row>
    <row r="501" spans="1:9" ht="54" customHeight="1" outlineLevel="7" x14ac:dyDescent="0.25">
      <c r="A501" s="20" t="s">
        <v>139</v>
      </c>
      <c r="B501" s="19" t="s">
        <v>176</v>
      </c>
      <c r="C501" s="19" t="s">
        <v>537</v>
      </c>
      <c r="D501" s="19"/>
      <c r="E501" s="41" t="s">
        <v>540</v>
      </c>
      <c r="F501" s="42">
        <f>F502</f>
        <v>1393.1</v>
      </c>
      <c r="G501" s="42">
        <f>G502</f>
        <v>311.60000000000002</v>
      </c>
      <c r="H501" s="87">
        <f t="shared" si="127"/>
        <v>22.367382097480444</v>
      </c>
      <c r="I501" s="1"/>
    </row>
    <row r="502" spans="1:9" ht="26.25" customHeight="1" outlineLevel="7" x14ac:dyDescent="0.25">
      <c r="A502" s="20" t="s">
        <v>139</v>
      </c>
      <c r="B502" s="19" t="s">
        <v>176</v>
      </c>
      <c r="C502" s="19" t="s">
        <v>537</v>
      </c>
      <c r="D502" s="19" t="s">
        <v>38</v>
      </c>
      <c r="E502" s="41" t="s">
        <v>308</v>
      </c>
      <c r="F502" s="42">
        <v>1393.1</v>
      </c>
      <c r="G502" s="42">
        <v>311.60000000000002</v>
      </c>
      <c r="H502" s="87">
        <f t="shared" si="127"/>
        <v>22.367382097480444</v>
      </c>
      <c r="I502" s="1"/>
    </row>
    <row r="503" spans="1:9" ht="38.25" outlineLevel="4" x14ac:dyDescent="0.25">
      <c r="A503" s="20" t="s">
        <v>139</v>
      </c>
      <c r="B503" s="19" t="s">
        <v>176</v>
      </c>
      <c r="C503" s="19" t="s">
        <v>177</v>
      </c>
      <c r="D503" s="20"/>
      <c r="E503" s="41" t="s">
        <v>687</v>
      </c>
      <c r="F503" s="42">
        <f>F504</f>
        <v>6171.3</v>
      </c>
      <c r="G503" s="42">
        <f t="shared" ref="G503:G504" si="138">G504</f>
        <v>2688.8</v>
      </c>
      <c r="H503" s="87">
        <f t="shared" si="127"/>
        <v>43.569426214898002</v>
      </c>
      <c r="I503" s="1"/>
    </row>
    <row r="504" spans="1:9" ht="25.5" outlineLevel="5" x14ac:dyDescent="0.25">
      <c r="A504" s="20" t="s">
        <v>139</v>
      </c>
      <c r="B504" s="19" t="s">
        <v>176</v>
      </c>
      <c r="C504" s="19" t="s">
        <v>178</v>
      </c>
      <c r="D504" s="20"/>
      <c r="E504" s="41" t="s">
        <v>453</v>
      </c>
      <c r="F504" s="42">
        <f>F505</f>
        <v>6171.3</v>
      </c>
      <c r="G504" s="42">
        <f t="shared" si="138"/>
        <v>2688.8</v>
      </c>
      <c r="H504" s="87">
        <f t="shared" si="127"/>
        <v>43.569426214898002</v>
      </c>
      <c r="I504" s="1"/>
    </row>
    <row r="505" spans="1:9" ht="38.25" outlineLevel="6" x14ac:dyDescent="0.25">
      <c r="A505" s="20" t="s">
        <v>139</v>
      </c>
      <c r="B505" s="19" t="s">
        <v>176</v>
      </c>
      <c r="C505" s="19" t="s">
        <v>180</v>
      </c>
      <c r="D505" s="20"/>
      <c r="E505" s="41" t="s">
        <v>718</v>
      </c>
      <c r="F505" s="42">
        <f>F506+F507</f>
        <v>6171.3</v>
      </c>
      <c r="G505" s="42">
        <f>G506+G507</f>
        <v>2688.8</v>
      </c>
      <c r="H505" s="87">
        <f t="shared" si="127"/>
        <v>43.569426214898002</v>
      </c>
      <c r="I505" s="1"/>
    </row>
    <row r="506" spans="1:9" ht="70.5" customHeight="1" outlineLevel="7" x14ac:dyDescent="0.25">
      <c r="A506" s="20" t="s">
        <v>139</v>
      </c>
      <c r="B506" s="19" t="s">
        <v>176</v>
      </c>
      <c r="C506" s="19" t="s">
        <v>180</v>
      </c>
      <c r="D506" s="20" t="s">
        <v>6</v>
      </c>
      <c r="E506" s="41" t="s">
        <v>281</v>
      </c>
      <c r="F506" s="42">
        <v>6051.3</v>
      </c>
      <c r="G506" s="42">
        <v>2637.9</v>
      </c>
      <c r="H506" s="87">
        <f t="shared" si="127"/>
        <v>43.59228595508403</v>
      </c>
      <c r="I506" s="1"/>
    </row>
    <row r="507" spans="1:9" ht="25.5" outlineLevel="7" x14ac:dyDescent="0.25">
      <c r="A507" s="20" t="s">
        <v>139</v>
      </c>
      <c r="B507" s="19" t="s">
        <v>176</v>
      </c>
      <c r="C507" s="19" t="s">
        <v>180</v>
      </c>
      <c r="D507" s="20" t="s">
        <v>7</v>
      </c>
      <c r="E507" s="41" t="s">
        <v>282</v>
      </c>
      <c r="F507" s="42">
        <v>120</v>
      </c>
      <c r="G507" s="42">
        <v>50.9</v>
      </c>
      <c r="H507" s="87">
        <f t="shared" si="127"/>
        <v>42.416666666666664</v>
      </c>
      <c r="I507" s="1"/>
    </row>
    <row r="508" spans="1:9" outlineLevel="1" x14ac:dyDescent="0.25">
      <c r="A508" s="20" t="s">
        <v>139</v>
      </c>
      <c r="B508" s="19" t="s">
        <v>119</v>
      </c>
      <c r="C508" s="19"/>
      <c r="D508" s="20"/>
      <c r="E508" s="41" t="s">
        <v>233</v>
      </c>
      <c r="F508" s="42">
        <f>F509+F519</f>
        <v>6959.9000000000005</v>
      </c>
      <c r="G508" s="42">
        <f>G509+G519</f>
        <v>3117.1</v>
      </c>
      <c r="H508" s="87">
        <f t="shared" si="127"/>
        <v>44.786563025330814</v>
      </c>
      <c r="I508" s="1"/>
    </row>
    <row r="509" spans="1:9" outlineLevel="2" x14ac:dyDescent="0.25">
      <c r="A509" s="20" t="s">
        <v>139</v>
      </c>
      <c r="B509" s="19" t="s">
        <v>123</v>
      </c>
      <c r="C509" s="19"/>
      <c r="D509" s="20"/>
      <c r="E509" s="41" t="s">
        <v>260</v>
      </c>
      <c r="F509" s="42">
        <f>F510</f>
        <v>1296</v>
      </c>
      <c r="G509" s="42">
        <f>G510</f>
        <v>603.1</v>
      </c>
      <c r="H509" s="87">
        <f t="shared" si="127"/>
        <v>46.535493827160494</v>
      </c>
      <c r="I509" s="1"/>
    </row>
    <row r="510" spans="1:9" ht="38.25" outlineLevel="3" x14ac:dyDescent="0.25">
      <c r="A510" s="20" t="s">
        <v>139</v>
      </c>
      <c r="B510" s="19" t="s">
        <v>123</v>
      </c>
      <c r="C510" s="19" t="s">
        <v>144</v>
      </c>
      <c r="D510" s="20"/>
      <c r="E510" s="41" t="s">
        <v>670</v>
      </c>
      <c r="F510" s="42">
        <f>F511+F516</f>
        <v>1296</v>
      </c>
      <c r="G510" s="42">
        <f>G511+G516</f>
        <v>603.1</v>
      </c>
      <c r="H510" s="87">
        <f t="shared" si="127"/>
        <v>46.535493827160494</v>
      </c>
      <c r="I510" s="1"/>
    </row>
    <row r="511" spans="1:9" ht="25.5" outlineLevel="4" x14ac:dyDescent="0.25">
      <c r="A511" s="20" t="s">
        <v>139</v>
      </c>
      <c r="B511" s="19" t="s">
        <v>123</v>
      </c>
      <c r="C511" s="19" t="s">
        <v>145</v>
      </c>
      <c r="D511" s="20"/>
      <c r="E511" s="41" t="s">
        <v>422</v>
      </c>
      <c r="F511" s="42">
        <f>F512</f>
        <v>288</v>
      </c>
      <c r="G511" s="42">
        <f t="shared" ref="G511:G513" si="139">G512</f>
        <v>120.1</v>
      </c>
      <c r="H511" s="87">
        <f t="shared" si="127"/>
        <v>41.701388888888886</v>
      </c>
      <c r="I511" s="1"/>
    </row>
    <row r="512" spans="1:9" ht="25.5" outlineLevel="5" x14ac:dyDescent="0.25">
      <c r="A512" s="20" t="s">
        <v>139</v>
      </c>
      <c r="B512" s="19" t="s">
        <v>123</v>
      </c>
      <c r="C512" s="19" t="s">
        <v>169</v>
      </c>
      <c r="D512" s="20"/>
      <c r="E512" s="41" t="s">
        <v>446</v>
      </c>
      <c r="F512" s="42">
        <f>F513</f>
        <v>288</v>
      </c>
      <c r="G512" s="42">
        <f t="shared" si="139"/>
        <v>120.1</v>
      </c>
      <c r="H512" s="87">
        <f t="shared" si="127"/>
        <v>41.701388888888886</v>
      </c>
      <c r="I512" s="1"/>
    </row>
    <row r="513" spans="1:9" ht="63.75" outlineLevel="6" x14ac:dyDescent="0.25">
      <c r="A513" s="20" t="s">
        <v>139</v>
      </c>
      <c r="B513" s="19" t="s">
        <v>123</v>
      </c>
      <c r="C513" s="19" t="s">
        <v>181</v>
      </c>
      <c r="D513" s="20"/>
      <c r="E513" s="41" t="s">
        <v>790</v>
      </c>
      <c r="F513" s="42">
        <f>F514</f>
        <v>288</v>
      </c>
      <c r="G513" s="42">
        <f t="shared" si="139"/>
        <v>120.1</v>
      </c>
      <c r="H513" s="87">
        <f t="shared" si="127"/>
        <v>41.701388888888886</v>
      </c>
      <c r="I513" s="1"/>
    </row>
    <row r="514" spans="1:9" outlineLevel="7" x14ac:dyDescent="0.25">
      <c r="A514" s="20" t="s">
        <v>139</v>
      </c>
      <c r="B514" s="19" t="s">
        <v>123</v>
      </c>
      <c r="C514" s="19" t="s">
        <v>181</v>
      </c>
      <c r="D514" s="20" t="s">
        <v>20</v>
      </c>
      <c r="E514" s="41" t="s">
        <v>293</v>
      </c>
      <c r="F514" s="42">
        <v>288</v>
      </c>
      <c r="G514" s="42">
        <v>120.1</v>
      </c>
      <c r="H514" s="87">
        <f t="shared" si="127"/>
        <v>41.701388888888886</v>
      </c>
      <c r="I514" s="1"/>
    </row>
    <row r="515" spans="1:9" ht="25.5" outlineLevel="4" x14ac:dyDescent="0.25">
      <c r="A515" s="20" t="s">
        <v>139</v>
      </c>
      <c r="B515" s="19" t="s">
        <v>123</v>
      </c>
      <c r="C515" s="19" t="s">
        <v>151</v>
      </c>
      <c r="D515" s="20"/>
      <c r="E515" s="41" t="s">
        <v>428</v>
      </c>
      <c r="F515" s="42">
        <f>F516</f>
        <v>1008</v>
      </c>
      <c r="G515" s="42">
        <f t="shared" ref="G515:G517" si="140">G516</f>
        <v>483</v>
      </c>
      <c r="H515" s="87">
        <f t="shared" si="127"/>
        <v>47.916666666666671</v>
      </c>
      <c r="I515" s="1"/>
    </row>
    <row r="516" spans="1:9" ht="51" outlineLevel="5" x14ac:dyDescent="0.25">
      <c r="A516" s="20" t="s">
        <v>139</v>
      </c>
      <c r="B516" s="19" t="s">
        <v>123</v>
      </c>
      <c r="C516" s="19" t="s">
        <v>152</v>
      </c>
      <c r="D516" s="20"/>
      <c r="E516" s="41" t="s">
        <v>713</v>
      </c>
      <c r="F516" s="42">
        <f>F517</f>
        <v>1008</v>
      </c>
      <c r="G516" s="42">
        <f t="shared" si="140"/>
        <v>483</v>
      </c>
      <c r="H516" s="87">
        <f t="shared" si="127"/>
        <v>47.916666666666671</v>
      </c>
      <c r="I516" s="1"/>
    </row>
    <row r="517" spans="1:9" ht="63.75" outlineLevel="6" x14ac:dyDescent="0.25">
      <c r="A517" s="20" t="s">
        <v>139</v>
      </c>
      <c r="B517" s="19" t="s">
        <v>123</v>
      </c>
      <c r="C517" s="19" t="s">
        <v>182</v>
      </c>
      <c r="D517" s="20"/>
      <c r="E517" s="41" t="s">
        <v>790</v>
      </c>
      <c r="F517" s="42">
        <f>F518</f>
        <v>1008</v>
      </c>
      <c r="G517" s="42">
        <f t="shared" si="140"/>
        <v>483</v>
      </c>
      <c r="H517" s="87">
        <f t="shared" si="127"/>
        <v>47.916666666666671</v>
      </c>
      <c r="I517" s="1"/>
    </row>
    <row r="518" spans="1:9" outlineLevel="7" x14ac:dyDescent="0.25">
      <c r="A518" s="20" t="s">
        <v>139</v>
      </c>
      <c r="B518" s="19" t="s">
        <v>123</v>
      </c>
      <c r="C518" s="19" t="s">
        <v>182</v>
      </c>
      <c r="D518" s="20" t="s">
        <v>20</v>
      </c>
      <c r="E518" s="41" t="s">
        <v>293</v>
      </c>
      <c r="F518" s="42">
        <v>1008</v>
      </c>
      <c r="G518" s="42">
        <v>483</v>
      </c>
      <c r="H518" s="87">
        <f t="shared" si="127"/>
        <v>47.916666666666671</v>
      </c>
      <c r="I518" s="1"/>
    </row>
    <row r="519" spans="1:9" ht="23.25" customHeight="1" outlineLevel="2" x14ac:dyDescent="0.25">
      <c r="A519" s="20" t="s">
        <v>139</v>
      </c>
      <c r="B519" s="19" t="s">
        <v>131</v>
      </c>
      <c r="C519" s="19"/>
      <c r="D519" s="20"/>
      <c r="E519" s="41" t="s">
        <v>263</v>
      </c>
      <c r="F519" s="42">
        <f>F520</f>
        <v>5663.9000000000005</v>
      </c>
      <c r="G519" s="42">
        <f t="shared" ref="G519:G522" si="141">G520</f>
        <v>2514</v>
      </c>
      <c r="H519" s="87">
        <f t="shared" si="127"/>
        <v>44.386376878122846</v>
      </c>
      <c r="I519" s="1"/>
    </row>
    <row r="520" spans="1:9" ht="38.25" outlineLevel="3" x14ac:dyDescent="0.25">
      <c r="A520" s="20" t="s">
        <v>139</v>
      </c>
      <c r="B520" s="19" t="s">
        <v>131</v>
      </c>
      <c r="C520" s="19" t="s">
        <v>144</v>
      </c>
      <c r="D520" s="20"/>
      <c r="E520" s="41" t="s">
        <v>670</v>
      </c>
      <c r="F520" s="42">
        <f>F521</f>
        <v>5663.9000000000005</v>
      </c>
      <c r="G520" s="42">
        <f t="shared" si="141"/>
        <v>2514</v>
      </c>
      <c r="H520" s="87">
        <f t="shared" si="127"/>
        <v>44.386376878122846</v>
      </c>
      <c r="I520" s="1"/>
    </row>
    <row r="521" spans="1:9" ht="25.5" outlineLevel="4" x14ac:dyDescent="0.25">
      <c r="A521" s="20" t="s">
        <v>139</v>
      </c>
      <c r="B521" s="19" t="s">
        <v>131</v>
      </c>
      <c r="C521" s="19" t="s">
        <v>145</v>
      </c>
      <c r="D521" s="20"/>
      <c r="E521" s="41" t="s">
        <v>422</v>
      </c>
      <c r="F521" s="42">
        <f>F522</f>
        <v>5663.9000000000005</v>
      </c>
      <c r="G521" s="42">
        <f t="shared" si="141"/>
        <v>2514</v>
      </c>
      <c r="H521" s="87">
        <f t="shared" si="127"/>
        <v>44.386376878122846</v>
      </c>
      <c r="I521" s="1"/>
    </row>
    <row r="522" spans="1:9" ht="25.5" outlineLevel="5" x14ac:dyDescent="0.25">
      <c r="A522" s="20" t="s">
        <v>139</v>
      </c>
      <c r="B522" s="19" t="s">
        <v>131</v>
      </c>
      <c r="C522" s="19" t="s">
        <v>146</v>
      </c>
      <c r="D522" s="20"/>
      <c r="E522" s="41" t="s">
        <v>423</v>
      </c>
      <c r="F522" s="42">
        <f>F523</f>
        <v>5663.9000000000005</v>
      </c>
      <c r="G522" s="42">
        <f t="shared" si="141"/>
        <v>2514</v>
      </c>
      <c r="H522" s="87">
        <f t="shared" si="127"/>
        <v>44.386376878122846</v>
      </c>
      <c r="I522" s="1"/>
    </row>
    <row r="523" spans="1:9" ht="51" outlineLevel="6" x14ac:dyDescent="0.25">
      <c r="A523" s="20" t="s">
        <v>139</v>
      </c>
      <c r="B523" s="19" t="s">
        <v>131</v>
      </c>
      <c r="C523" s="19" t="s">
        <v>183</v>
      </c>
      <c r="D523" s="20"/>
      <c r="E523" s="41" t="s">
        <v>457</v>
      </c>
      <c r="F523" s="42">
        <f>F524+F525</f>
        <v>5663.9000000000005</v>
      </c>
      <c r="G523" s="42">
        <f>G524+G525</f>
        <v>2514</v>
      </c>
      <c r="H523" s="87">
        <f t="shared" si="127"/>
        <v>44.386376878122846</v>
      </c>
      <c r="I523" s="1"/>
    </row>
    <row r="524" spans="1:9" ht="25.5" outlineLevel="7" x14ac:dyDescent="0.25">
      <c r="A524" s="20" t="s">
        <v>139</v>
      </c>
      <c r="B524" s="19" t="s">
        <v>131</v>
      </c>
      <c r="C524" s="19" t="s">
        <v>183</v>
      </c>
      <c r="D524" s="20" t="s">
        <v>7</v>
      </c>
      <c r="E524" s="41" t="s">
        <v>282</v>
      </c>
      <c r="F524" s="42">
        <v>141.6</v>
      </c>
      <c r="G524" s="42">
        <v>50.6</v>
      </c>
      <c r="H524" s="87">
        <f t="shared" si="127"/>
        <v>35.734463276836159</v>
      </c>
      <c r="I524" s="1"/>
    </row>
    <row r="525" spans="1:9" outlineLevel="7" x14ac:dyDescent="0.25">
      <c r="A525" s="20" t="s">
        <v>139</v>
      </c>
      <c r="B525" s="19" t="s">
        <v>131</v>
      </c>
      <c r="C525" s="19" t="s">
        <v>183</v>
      </c>
      <c r="D525" s="20" t="s">
        <v>20</v>
      </c>
      <c r="E525" s="41" t="s">
        <v>293</v>
      </c>
      <c r="F525" s="42">
        <v>5522.3</v>
      </c>
      <c r="G525" s="42">
        <v>2463.4</v>
      </c>
      <c r="H525" s="87">
        <f t="shared" si="127"/>
        <v>44.608224833855459</v>
      </c>
      <c r="I525" s="1"/>
    </row>
    <row r="526" spans="1:9" outlineLevel="1" x14ac:dyDescent="0.25">
      <c r="A526" s="20" t="s">
        <v>139</v>
      </c>
      <c r="B526" s="19" t="s">
        <v>184</v>
      </c>
      <c r="C526" s="19"/>
      <c r="D526" s="20"/>
      <c r="E526" s="41" t="s">
        <v>236</v>
      </c>
      <c r="F526" s="42">
        <f t="shared" ref="F526:G528" si="142">F527</f>
        <v>4997.2</v>
      </c>
      <c r="G526" s="42">
        <f t="shared" si="142"/>
        <v>2809.7000000000003</v>
      </c>
      <c r="H526" s="87">
        <f t="shared" si="127"/>
        <v>56.225486272312494</v>
      </c>
      <c r="I526" s="1"/>
    </row>
    <row r="527" spans="1:9" outlineLevel="2" x14ac:dyDescent="0.25">
      <c r="A527" s="20" t="s">
        <v>139</v>
      </c>
      <c r="B527" s="19" t="s">
        <v>185</v>
      </c>
      <c r="C527" s="19"/>
      <c r="D527" s="20"/>
      <c r="E527" s="41" t="s">
        <v>273</v>
      </c>
      <c r="F527" s="42">
        <f t="shared" si="142"/>
        <v>4997.2</v>
      </c>
      <c r="G527" s="42">
        <f t="shared" si="142"/>
        <v>2809.7000000000003</v>
      </c>
      <c r="H527" s="87">
        <f t="shared" si="127"/>
        <v>56.225486272312494</v>
      </c>
      <c r="I527" s="1"/>
    </row>
    <row r="528" spans="1:9" ht="38.25" outlineLevel="3" x14ac:dyDescent="0.25">
      <c r="A528" s="20" t="s">
        <v>139</v>
      </c>
      <c r="B528" s="19" t="s">
        <v>185</v>
      </c>
      <c r="C528" s="19" t="s">
        <v>144</v>
      </c>
      <c r="D528" s="20"/>
      <c r="E528" s="41" t="s">
        <v>670</v>
      </c>
      <c r="F528" s="42">
        <f t="shared" si="142"/>
        <v>4997.2</v>
      </c>
      <c r="G528" s="42">
        <f t="shared" si="142"/>
        <v>2809.7000000000003</v>
      </c>
      <c r="H528" s="87">
        <f t="shared" si="127"/>
        <v>56.225486272312494</v>
      </c>
      <c r="I528" s="1"/>
    </row>
    <row r="529" spans="1:9" ht="25.5" outlineLevel="4" x14ac:dyDescent="0.25">
      <c r="A529" s="20" t="s">
        <v>139</v>
      </c>
      <c r="B529" s="19" t="s">
        <v>185</v>
      </c>
      <c r="C529" s="19" t="s">
        <v>165</v>
      </c>
      <c r="D529" s="20"/>
      <c r="E529" s="41" t="s">
        <v>443</v>
      </c>
      <c r="F529" s="42">
        <f>F530+F533</f>
        <v>4997.2</v>
      </c>
      <c r="G529" s="42">
        <f t="shared" ref="G529" si="143">G530+G533</f>
        <v>2809.7000000000003</v>
      </c>
      <c r="H529" s="87">
        <f t="shared" si="127"/>
        <v>56.225486272312494</v>
      </c>
      <c r="I529" s="1"/>
    </row>
    <row r="530" spans="1:9" ht="25.5" outlineLevel="5" x14ac:dyDescent="0.25">
      <c r="A530" s="20" t="s">
        <v>139</v>
      </c>
      <c r="B530" s="19" t="s">
        <v>185</v>
      </c>
      <c r="C530" s="19" t="s">
        <v>166</v>
      </c>
      <c r="D530" s="20"/>
      <c r="E530" s="41" t="s">
        <v>444</v>
      </c>
      <c r="F530" s="42">
        <f>F531</f>
        <v>4537.8999999999996</v>
      </c>
      <c r="G530" s="42">
        <f t="shared" ref="G530" si="144">G531</f>
        <v>2350.4</v>
      </c>
      <c r="H530" s="87">
        <f t="shared" ref="H530:H593" si="145">G530/F530*100</f>
        <v>51.794883095705067</v>
      </c>
      <c r="I530" s="1"/>
    </row>
    <row r="531" spans="1:9" ht="56.25" customHeight="1" outlineLevel="6" x14ac:dyDescent="0.25">
      <c r="A531" s="20" t="s">
        <v>139</v>
      </c>
      <c r="B531" s="19" t="s">
        <v>185</v>
      </c>
      <c r="C531" s="19" t="s">
        <v>186</v>
      </c>
      <c r="D531" s="20"/>
      <c r="E531" s="41" t="s">
        <v>458</v>
      </c>
      <c r="F531" s="42">
        <f>F532</f>
        <v>4537.8999999999996</v>
      </c>
      <c r="G531" s="42">
        <f>G532</f>
        <v>2350.4</v>
      </c>
      <c r="H531" s="87">
        <f t="shared" si="145"/>
        <v>51.794883095705067</v>
      </c>
      <c r="I531" s="1"/>
    </row>
    <row r="532" spans="1:9" ht="25.5" outlineLevel="7" x14ac:dyDescent="0.25">
      <c r="A532" s="20" t="s">
        <v>139</v>
      </c>
      <c r="B532" s="19" t="s">
        <v>185</v>
      </c>
      <c r="C532" s="19" t="s">
        <v>186</v>
      </c>
      <c r="D532" s="20" t="s">
        <v>38</v>
      </c>
      <c r="E532" s="41" t="s">
        <v>308</v>
      </c>
      <c r="F532" s="42">
        <v>4537.8999999999996</v>
      </c>
      <c r="G532" s="42">
        <v>2350.4</v>
      </c>
      <c r="H532" s="87">
        <f t="shared" si="145"/>
        <v>51.794883095705067</v>
      </c>
    </row>
    <row r="533" spans="1:9" ht="34.5" customHeight="1" outlineLevel="7" x14ac:dyDescent="0.25">
      <c r="A533" s="20">
        <v>803</v>
      </c>
      <c r="B533" s="19" t="s">
        <v>185</v>
      </c>
      <c r="C533" s="19" t="s">
        <v>660</v>
      </c>
      <c r="D533" s="20"/>
      <c r="E533" s="41" t="s">
        <v>659</v>
      </c>
      <c r="F533" s="42">
        <f>+F536+F534</f>
        <v>459.3</v>
      </c>
      <c r="G533" s="42">
        <f t="shared" ref="G533" si="146">+G536+G534</f>
        <v>459.3</v>
      </c>
      <c r="H533" s="87">
        <f t="shared" si="145"/>
        <v>100</v>
      </c>
    </row>
    <row r="534" spans="1:9" ht="87.75" customHeight="1" outlineLevel="7" x14ac:dyDescent="0.25">
      <c r="A534" s="20">
        <v>803</v>
      </c>
      <c r="B534" s="19" t="s">
        <v>185</v>
      </c>
      <c r="C534" s="19" t="s">
        <v>869</v>
      </c>
      <c r="D534" s="20"/>
      <c r="E534" s="41" t="s">
        <v>870</v>
      </c>
      <c r="F534" s="42">
        <f>F535</f>
        <v>400</v>
      </c>
      <c r="G534" s="42">
        <f t="shared" ref="G534" si="147">G535</f>
        <v>400</v>
      </c>
      <c r="H534" s="87">
        <f t="shared" si="145"/>
        <v>100</v>
      </c>
    </row>
    <row r="535" spans="1:9" ht="34.5" customHeight="1" outlineLevel="7" x14ac:dyDescent="0.25">
      <c r="A535" s="20">
        <v>803</v>
      </c>
      <c r="B535" s="19" t="s">
        <v>185</v>
      </c>
      <c r="C535" s="19" t="s">
        <v>869</v>
      </c>
      <c r="D535" s="20">
        <v>600</v>
      </c>
      <c r="E535" s="41" t="s">
        <v>308</v>
      </c>
      <c r="F535" s="42">
        <v>400</v>
      </c>
      <c r="G535" s="42">
        <v>400</v>
      </c>
      <c r="H535" s="87">
        <f t="shared" si="145"/>
        <v>100</v>
      </c>
    </row>
    <row r="536" spans="1:9" ht="93.75" customHeight="1" outlineLevel="7" x14ac:dyDescent="0.25">
      <c r="A536" s="20">
        <v>803</v>
      </c>
      <c r="B536" s="19" t="s">
        <v>185</v>
      </c>
      <c r="C536" s="19" t="s">
        <v>647</v>
      </c>
      <c r="D536" s="20"/>
      <c r="E536" s="41" t="s">
        <v>648</v>
      </c>
      <c r="F536" s="42">
        <f>F537</f>
        <v>59.3</v>
      </c>
      <c r="G536" s="42">
        <f>G537</f>
        <v>59.3</v>
      </c>
      <c r="H536" s="87">
        <f t="shared" si="145"/>
        <v>100</v>
      </c>
    </row>
    <row r="537" spans="1:9" ht="27.75" customHeight="1" outlineLevel="7" x14ac:dyDescent="0.25">
      <c r="A537" s="20">
        <v>803</v>
      </c>
      <c r="B537" s="19" t="s">
        <v>185</v>
      </c>
      <c r="C537" s="19" t="s">
        <v>647</v>
      </c>
      <c r="D537" s="20">
        <v>600</v>
      </c>
      <c r="E537" s="41" t="s">
        <v>308</v>
      </c>
      <c r="F537" s="42">
        <v>59.3</v>
      </c>
      <c r="G537" s="42">
        <v>59.3</v>
      </c>
      <c r="H537" s="87">
        <f t="shared" si="145"/>
        <v>100</v>
      </c>
    </row>
    <row r="538" spans="1:9" s="3" customFormat="1" ht="41.25" customHeight="1" x14ac:dyDescent="0.25">
      <c r="A538" s="37" t="s">
        <v>187</v>
      </c>
      <c r="B538" s="38"/>
      <c r="C538" s="38"/>
      <c r="D538" s="37"/>
      <c r="E538" s="39" t="s">
        <v>739</v>
      </c>
      <c r="F538" s="40">
        <f>F550+F586+F617+F539</f>
        <v>89815.900000000009</v>
      </c>
      <c r="G538" s="40">
        <f t="shared" ref="G538" si="148">G550+G586+G617+G539</f>
        <v>47349.19999999999</v>
      </c>
      <c r="H538" s="36">
        <f t="shared" si="145"/>
        <v>52.718059942615938</v>
      </c>
      <c r="I538" s="15"/>
    </row>
    <row r="539" spans="1:9" s="3" customFormat="1" ht="16.5" customHeight="1" x14ac:dyDescent="0.25">
      <c r="A539" s="20">
        <v>804</v>
      </c>
      <c r="B539" s="19" t="s">
        <v>84</v>
      </c>
      <c r="C539" s="19"/>
      <c r="D539" s="20"/>
      <c r="E539" s="41" t="s">
        <v>231</v>
      </c>
      <c r="F539" s="42">
        <f t="shared" ref="F539:F546" si="149">F540</f>
        <v>1113.4000000000001</v>
      </c>
      <c r="G539" s="42">
        <f t="shared" ref="G539" si="150">G540</f>
        <v>2845.6</v>
      </c>
      <c r="H539" s="87">
        <f t="shared" si="145"/>
        <v>255.57751032872284</v>
      </c>
      <c r="I539" s="15"/>
    </row>
    <row r="540" spans="1:9" s="3" customFormat="1" ht="14.25" customHeight="1" x14ac:dyDescent="0.25">
      <c r="A540" s="20">
        <v>804</v>
      </c>
      <c r="B540" s="19" t="s">
        <v>102</v>
      </c>
      <c r="C540" s="19"/>
      <c r="D540" s="20"/>
      <c r="E540" s="41" t="s">
        <v>255</v>
      </c>
      <c r="F540" s="42">
        <f t="shared" si="149"/>
        <v>1113.4000000000001</v>
      </c>
      <c r="G540" s="42">
        <f t="shared" ref="G540" si="151">G541</f>
        <v>2845.6</v>
      </c>
      <c r="H540" s="87">
        <f t="shared" si="145"/>
        <v>255.57751032872284</v>
      </c>
      <c r="I540" s="15"/>
    </row>
    <row r="541" spans="1:9" s="3" customFormat="1" ht="41.25" customHeight="1" x14ac:dyDescent="0.25">
      <c r="A541" s="20" t="s">
        <v>187</v>
      </c>
      <c r="B541" s="19" t="s">
        <v>102</v>
      </c>
      <c r="C541" s="19" t="s">
        <v>124</v>
      </c>
      <c r="D541" s="20"/>
      <c r="E541" s="41" t="s">
        <v>676</v>
      </c>
      <c r="F541" s="42">
        <f t="shared" si="149"/>
        <v>1113.4000000000001</v>
      </c>
      <c r="G541" s="42">
        <f t="shared" ref="G541" si="152">G542</f>
        <v>2845.6</v>
      </c>
      <c r="H541" s="87">
        <f t="shared" si="145"/>
        <v>255.57751032872284</v>
      </c>
      <c r="I541" s="15"/>
    </row>
    <row r="542" spans="1:9" s="3" customFormat="1" ht="27" customHeight="1" x14ac:dyDescent="0.25">
      <c r="A542" s="20" t="s">
        <v>187</v>
      </c>
      <c r="B542" s="19" t="s">
        <v>102</v>
      </c>
      <c r="C542" s="19" t="s">
        <v>190</v>
      </c>
      <c r="D542" s="20"/>
      <c r="E542" s="41" t="s">
        <v>711</v>
      </c>
      <c r="F542" s="42">
        <f t="shared" si="149"/>
        <v>1113.4000000000001</v>
      </c>
      <c r="G542" s="42">
        <f t="shared" ref="G542" si="153">G543</f>
        <v>2845.6</v>
      </c>
      <c r="H542" s="87">
        <f t="shared" si="145"/>
        <v>255.57751032872284</v>
      </c>
      <c r="I542" s="15"/>
    </row>
    <row r="543" spans="1:9" s="3" customFormat="1" ht="41.25" customHeight="1" x14ac:dyDescent="0.25">
      <c r="A543" s="20">
        <v>804</v>
      </c>
      <c r="B543" s="19" t="s">
        <v>102</v>
      </c>
      <c r="C543" s="19" t="s">
        <v>848</v>
      </c>
      <c r="D543" s="37"/>
      <c r="E543" s="41" t="s">
        <v>849</v>
      </c>
      <c r="F543" s="42">
        <f>F546+F548+F544</f>
        <v>1113.4000000000001</v>
      </c>
      <c r="G543" s="42">
        <f>G546+G548+G544</f>
        <v>2845.6</v>
      </c>
      <c r="H543" s="87">
        <f t="shared" si="145"/>
        <v>255.57751032872284</v>
      </c>
      <c r="I543" s="15"/>
    </row>
    <row r="544" spans="1:9" s="3" customFormat="1" ht="66" customHeight="1" x14ac:dyDescent="0.25">
      <c r="A544" s="20">
        <v>804</v>
      </c>
      <c r="B544" s="19" t="s">
        <v>102</v>
      </c>
      <c r="C544" s="19" t="s">
        <v>888</v>
      </c>
      <c r="D544" s="37"/>
      <c r="E544" s="41" t="s">
        <v>889</v>
      </c>
      <c r="F544" s="42">
        <f>F545</f>
        <v>0</v>
      </c>
      <c r="G544" s="42">
        <f>G545</f>
        <v>1853.7</v>
      </c>
      <c r="H544" s="87" t="s">
        <v>891</v>
      </c>
      <c r="I544" s="15"/>
    </row>
    <row r="545" spans="1:105" s="3" customFormat="1" ht="26.25" customHeight="1" x14ac:dyDescent="0.25">
      <c r="A545" s="20">
        <v>804</v>
      </c>
      <c r="B545" s="19" t="s">
        <v>102</v>
      </c>
      <c r="C545" s="19" t="s">
        <v>888</v>
      </c>
      <c r="D545" s="20">
        <v>200</v>
      </c>
      <c r="E545" s="41" t="s">
        <v>282</v>
      </c>
      <c r="F545" s="42">
        <v>0</v>
      </c>
      <c r="G545" s="42">
        <v>1853.7</v>
      </c>
      <c r="H545" s="87" t="s">
        <v>891</v>
      </c>
      <c r="I545" s="15"/>
    </row>
    <row r="546" spans="1:105" s="3" customFormat="1" ht="39.75" customHeight="1" x14ac:dyDescent="0.25">
      <c r="A546" s="20">
        <v>804</v>
      </c>
      <c r="B546" s="19" t="s">
        <v>102</v>
      </c>
      <c r="C546" s="19" t="s">
        <v>850</v>
      </c>
      <c r="D546" s="37"/>
      <c r="E546" s="41" t="s">
        <v>851</v>
      </c>
      <c r="F546" s="42">
        <f t="shared" si="149"/>
        <v>650</v>
      </c>
      <c r="G546" s="42">
        <f t="shared" ref="G546" si="154">G547</f>
        <v>528.5</v>
      </c>
      <c r="H546" s="87">
        <f t="shared" si="145"/>
        <v>81.307692307692307</v>
      </c>
      <c r="I546" s="15"/>
    </row>
    <row r="547" spans="1:105" s="3" customFormat="1" ht="25.5" customHeight="1" x14ac:dyDescent="0.25">
      <c r="A547" s="20">
        <v>804</v>
      </c>
      <c r="B547" s="19" t="s">
        <v>102</v>
      </c>
      <c r="C547" s="19" t="s">
        <v>850</v>
      </c>
      <c r="D547" s="20">
        <v>200</v>
      </c>
      <c r="E547" s="41" t="s">
        <v>282</v>
      </c>
      <c r="F547" s="42">
        <v>650</v>
      </c>
      <c r="G547" s="42">
        <v>528.5</v>
      </c>
      <c r="H547" s="87">
        <f t="shared" si="145"/>
        <v>81.307692307692307</v>
      </c>
      <c r="I547" s="15"/>
    </row>
    <row r="548" spans="1:105" s="3" customFormat="1" ht="51" customHeight="1" x14ac:dyDescent="0.25">
      <c r="A548" s="20">
        <v>804</v>
      </c>
      <c r="B548" s="19" t="s">
        <v>102</v>
      </c>
      <c r="C548" s="19" t="s">
        <v>853</v>
      </c>
      <c r="D548" s="20"/>
      <c r="E548" s="41" t="s">
        <v>872</v>
      </c>
      <c r="F548" s="42">
        <f>F549</f>
        <v>463.4</v>
      </c>
      <c r="G548" s="42">
        <f>G549</f>
        <v>463.4</v>
      </c>
      <c r="H548" s="87">
        <f t="shared" si="145"/>
        <v>100</v>
      </c>
      <c r="I548" s="15"/>
    </row>
    <row r="549" spans="1:105" s="3" customFormat="1" ht="25.5" customHeight="1" x14ac:dyDescent="0.25">
      <c r="A549" s="20">
        <v>804</v>
      </c>
      <c r="B549" s="19" t="s">
        <v>102</v>
      </c>
      <c r="C549" s="19" t="s">
        <v>853</v>
      </c>
      <c r="D549" s="20">
        <v>200</v>
      </c>
      <c r="E549" s="41" t="s">
        <v>282</v>
      </c>
      <c r="F549" s="42">
        <v>463.4</v>
      </c>
      <c r="G549" s="42">
        <v>463.4</v>
      </c>
      <c r="H549" s="87">
        <f t="shared" si="145"/>
        <v>100</v>
      </c>
      <c r="I549" s="15"/>
    </row>
    <row r="550" spans="1:105" outlineLevel="1" x14ac:dyDescent="0.25">
      <c r="A550" s="20" t="s">
        <v>187</v>
      </c>
      <c r="B550" s="19" t="s">
        <v>142</v>
      </c>
      <c r="C550" s="19"/>
      <c r="D550" s="20"/>
      <c r="E550" s="41" t="s">
        <v>235</v>
      </c>
      <c r="F550" s="42">
        <f>F551+F563</f>
        <v>10273.799999999999</v>
      </c>
      <c r="G550" s="42">
        <f>G551+G563</f>
        <v>5512.1</v>
      </c>
      <c r="H550" s="87">
        <f t="shared" si="145"/>
        <v>53.652008020401418</v>
      </c>
    </row>
    <row r="551" spans="1:105" outlineLevel="2" x14ac:dyDescent="0.25">
      <c r="A551" s="20" t="s">
        <v>187</v>
      </c>
      <c r="B551" s="19" t="s">
        <v>164</v>
      </c>
      <c r="C551" s="19"/>
      <c r="D551" s="20"/>
      <c r="E551" s="41" t="s">
        <v>269</v>
      </c>
      <c r="F551" s="42">
        <f>F552</f>
        <v>9989.7999999999993</v>
      </c>
      <c r="G551" s="42">
        <f t="shared" ref="G551" si="155">G552</f>
        <v>5368.8</v>
      </c>
      <c r="H551" s="87">
        <f t="shared" si="145"/>
        <v>53.742817674027506</v>
      </c>
    </row>
    <row r="552" spans="1:105" ht="38.25" outlineLevel="3" x14ac:dyDescent="0.25">
      <c r="A552" s="20" t="s">
        <v>187</v>
      </c>
      <c r="B552" s="19" t="s">
        <v>164</v>
      </c>
      <c r="C552" s="19" t="s">
        <v>191</v>
      </c>
      <c r="D552" s="20"/>
      <c r="E552" s="41" t="s">
        <v>677</v>
      </c>
      <c r="F552" s="42">
        <f t="shared" ref="F552:G553" si="156">F553</f>
        <v>9989.7999999999993</v>
      </c>
      <c r="G552" s="42">
        <f t="shared" si="156"/>
        <v>5368.8</v>
      </c>
      <c r="H552" s="87">
        <f t="shared" si="145"/>
        <v>53.742817674027506</v>
      </c>
    </row>
    <row r="553" spans="1:105" ht="38.25" outlineLevel="4" x14ac:dyDescent="0.25">
      <c r="A553" s="20" t="s">
        <v>187</v>
      </c>
      <c r="B553" s="19" t="s">
        <v>164</v>
      </c>
      <c r="C553" s="19" t="s">
        <v>192</v>
      </c>
      <c r="D553" s="20"/>
      <c r="E553" s="41" t="s">
        <v>466</v>
      </c>
      <c r="F553" s="42">
        <f>F554</f>
        <v>9989.7999999999993</v>
      </c>
      <c r="G553" s="42">
        <f t="shared" si="156"/>
        <v>5368.8</v>
      </c>
      <c r="H553" s="87">
        <f t="shared" si="145"/>
        <v>53.742817674027506</v>
      </c>
    </row>
    <row r="554" spans="1:105" ht="25.5" outlineLevel="5" x14ac:dyDescent="0.25">
      <c r="A554" s="20" t="s">
        <v>187</v>
      </c>
      <c r="B554" s="19" t="s">
        <v>164</v>
      </c>
      <c r="C554" s="19" t="s">
        <v>193</v>
      </c>
      <c r="D554" s="20"/>
      <c r="E554" s="41" t="s">
        <v>637</v>
      </c>
      <c r="F554" s="42">
        <f>F557+F555+F561+F559</f>
        <v>9989.7999999999993</v>
      </c>
      <c r="G554" s="42">
        <f t="shared" ref="G554" si="157">G557+G555+G561+G559</f>
        <v>5368.8</v>
      </c>
      <c r="H554" s="87">
        <f t="shared" si="145"/>
        <v>53.742817674027506</v>
      </c>
    </row>
    <row r="555" spans="1:105" ht="50.25" customHeight="1" outlineLevel="5" x14ac:dyDescent="0.25">
      <c r="A555" s="20" t="s">
        <v>187</v>
      </c>
      <c r="B555" s="20" t="s">
        <v>164</v>
      </c>
      <c r="C555" s="19" t="s">
        <v>543</v>
      </c>
      <c r="D555" s="19"/>
      <c r="E555" s="41" t="s">
        <v>544</v>
      </c>
      <c r="F555" s="42">
        <f>F556</f>
        <v>2858.8</v>
      </c>
      <c r="G555" s="42">
        <f>G556</f>
        <v>2858.8</v>
      </c>
      <c r="H555" s="87">
        <f t="shared" si="145"/>
        <v>100</v>
      </c>
    </row>
    <row r="556" spans="1:105" ht="25.5" outlineLevel="5" x14ac:dyDescent="0.25">
      <c r="A556" s="20" t="s">
        <v>187</v>
      </c>
      <c r="B556" s="20" t="s">
        <v>164</v>
      </c>
      <c r="C556" s="19" t="s">
        <v>543</v>
      </c>
      <c r="D556" s="19" t="s">
        <v>38</v>
      </c>
      <c r="E556" s="41" t="s">
        <v>308</v>
      </c>
      <c r="F556" s="42">
        <v>2858.8</v>
      </c>
      <c r="G556" s="42">
        <v>2858.8</v>
      </c>
      <c r="H556" s="87">
        <f t="shared" si="145"/>
        <v>100</v>
      </c>
    </row>
    <row r="557" spans="1:105" ht="51" outlineLevel="6" x14ac:dyDescent="0.25">
      <c r="A557" s="20" t="s">
        <v>187</v>
      </c>
      <c r="B557" s="19" t="s">
        <v>164</v>
      </c>
      <c r="C557" s="19" t="s">
        <v>194</v>
      </c>
      <c r="D557" s="20"/>
      <c r="E557" s="41" t="s">
        <v>468</v>
      </c>
      <c r="F557" s="42">
        <f>F558</f>
        <v>7085.8</v>
      </c>
      <c r="G557" s="42">
        <f>G558</f>
        <v>2510</v>
      </c>
      <c r="H557" s="87">
        <f t="shared" si="145"/>
        <v>35.422958593242818</v>
      </c>
    </row>
    <row r="558" spans="1:105" ht="25.5" outlineLevel="7" x14ac:dyDescent="0.25">
      <c r="A558" s="43" t="s">
        <v>187</v>
      </c>
      <c r="B558" s="44" t="s">
        <v>164</v>
      </c>
      <c r="C558" s="44" t="s">
        <v>194</v>
      </c>
      <c r="D558" s="43" t="s">
        <v>38</v>
      </c>
      <c r="E558" s="25" t="s">
        <v>308</v>
      </c>
      <c r="F558" s="45">
        <v>7085.8</v>
      </c>
      <c r="G558" s="45">
        <v>2510</v>
      </c>
      <c r="H558" s="87">
        <f t="shared" si="145"/>
        <v>35.422958593242818</v>
      </c>
      <c r="I558" s="16"/>
    </row>
    <row r="559" spans="1:105" s="84" customFormat="1" ht="25.5" outlineLevel="7" x14ac:dyDescent="0.25">
      <c r="A559" s="43" t="s">
        <v>187</v>
      </c>
      <c r="B559" s="44" t="s">
        <v>164</v>
      </c>
      <c r="C559" s="44" t="s">
        <v>773</v>
      </c>
      <c r="D559" s="43"/>
      <c r="E559" s="25" t="s">
        <v>781</v>
      </c>
      <c r="F559" s="45">
        <f>F560</f>
        <v>16.3</v>
      </c>
      <c r="G559" s="45">
        <f t="shared" ref="G559" si="158">G560</f>
        <v>0</v>
      </c>
      <c r="H559" s="87">
        <f t="shared" si="145"/>
        <v>0</v>
      </c>
      <c r="I559" s="85"/>
      <c r="J559" s="86"/>
      <c r="K559" s="86"/>
      <c r="L559" s="86"/>
      <c r="M559" s="86"/>
      <c r="N559" s="86"/>
      <c r="O559" s="86"/>
      <c r="P559" s="86"/>
      <c r="Q559" s="86"/>
      <c r="R559" s="86"/>
      <c r="S559" s="86"/>
      <c r="T559" s="86"/>
      <c r="U559" s="86"/>
      <c r="V559" s="86"/>
      <c r="W559" s="86"/>
      <c r="X559" s="86"/>
      <c r="Y559" s="86"/>
      <c r="Z559" s="86"/>
      <c r="AA559" s="86"/>
      <c r="AB559" s="86"/>
      <c r="AC559" s="86"/>
      <c r="AD559" s="86"/>
      <c r="AE559" s="86"/>
      <c r="AF559" s="86"/>
      <c r="AG559" s="86"/>
      <c r="AH559" s="86"/>
      <c r="AI559" s="86"/>
      <c r="AJ559" s="86"/>
      <c r="AK559" s="86"/>
      <c r="AL559" s="86"/>
      <c r="AM559" s="86"/>
      <c r="AN559" s="86"/>
      <c r="AO559" s="86"/>
      <c r="AP559" s="86"/>
      <c r="AQ559" s="86"/>
      <c r="AR559" s="86"/>
      <c r="AS559" s="86"/>
      <c r="AT559" s="86"/>
      <c r="AU559" s="86"/>
      <c r="AV559" s="86"/>
      <c r="AW559" s="86"/>
      <c r="AX559" s="86"/>
      <c r="AY559" s="86"/>
      <c r="AZ559" s="86"/>
      <c r="BA559" s="86"/>
      <c r="BB559" s="86"/>
      <c r="BC559" s="86"/>
      <c r="BD559" s="86"/>
      <c r="BE559" s="86"/>
      <c r="BF559" s="86"/>
      <c r="BG559" s="86"/>
      <c r="BH559" s="86"/>
      <c r="BI559" s="86"/>
      <c r="BJ559" s="86"/>
      <c r="BK559" s="86"/>
      <c r="BL559" s="86"/>
      <c r="BM559" s="86"/>
      <c r="BN559" s="86"/>
      <c r="BO559" s="86"/>
      <c r="BP559" s="86"/>
      <c r="BQ559" s="86"/>
      <c r="BR559" s="86"/>
      <c r="BS559" s="86"/>
      <c r="BT559" s="86"/>
      <c r="BU559" s="86"/>
      <c r="BV559" s="86"/>
      <c r="BW559" s="86"/>
      <c r="BX559" s="86"/>
      <c r="BY559" s="86"/>
      <c r="BZ559" s="86"/>
      <c r="CA559" s="86"/>
      <c r="CB559" s="86"/>
      <c r="CC559" s="86"/>
      <c r="CD559" s="86"/>
      <c r="CE559" s="86"/>
      <c r="CF559" s="86"/>
      <c r="CG559" s="86"/>
      <c r="CH559" s="86"/>
      <c r="CI559" s="86"/>
      <c r="CJ559" s="86"/>
      <c r="CK559" s="86"/>
      <c r="CL559" s="86"/>
      <c r="CM559" s="86"/>
      <c r="CN559" s="86"/>
      <c r="CO559" s="86"/>
      <c r="CP559" s="86"/>
      <c r="CQ559" s="86"/>
      <c r="CR559" s="86"/>
      <c r="CS559" s="86"/>
      <c r="CT559" s="86"/>
      <c r="CU559" s="86"/>
      <c r="CV559" s="86"/>
      <c r="CW559" s="86"/>
      <c r="CX559" s="86"/>
      <c r="CY559" s="86"/>
      <c r="CZ559" s="86"/>
      <c r="DA559" s="86"/>
    </row>
    <row r="560" spans="1:105" s="84" customFormat="1" ht="25.5" outlineLevel="7" x14ac:dyDescent="0.25">
      <c r="A560" s="43" t="s">
        <v>187</v>
      </c>
      <c r="B560" s="44" t="s">
        <v>164</v>
      </c>
      <c r="C560" s="44" t="s">
        <v>773</v>
      </c>
      <c r="D560" s="43">
        <v>600</v>
      </c>
      <c r="E560" s="25" t="s">
        <v>308</v>
      </c>
      <c r="F560" s="45">
        <v>16.3</v>
      </c>
      <c r="G560" s="45">
        <v>0</v>
      </c>
      <c r="H560" s="87">
        <f t="shared" si="145"/>
        <v>0</v>
      </c>
      <c r="I560" s="85"/>
      <c r="J560" s="86"/>
      <c r="K560" s="86"/>
      <c r="L560" s="86"/>
      <c r="M560" s="86"/>
      <c r="N560" s="86"/>
      <c r="O560" s="86"/>
      <c r="P560" s="86"/>
      <c r="Q560" s="86"/>
      <c r="R560" s="86"/>
      <c r="S560" s="86"/>
      <c r="T560" s="86"/>
      <c r="U560" s="86"/>
      <c r="V560" s="86"/>
      <c r="W560" s="86"/>
      <c r="X560" s="86"/>
      <c r="Y560" s="86"/>
      <c r="Z560" s="86"/>
      <c r="AA560" s="86"/>
      <c r="AB560" s="86"/>
      <c r="AC560" s="86"/>
      <c r="AD560" s="86"/>
      <c r="AE560" s="86"/>
      <c r="AF560" s="86"/>
      <c r="AG560" s="86"/>
      <c r="AH560" s="86"/>
      <c r="AI560" s="86"/>
      <c r="AJ560" s="86"/>
      <c r="AK560" s="86"/>
      <c r="AL560" s="86"/>
      <c r="AM560" s="86"/>
      <c r="AN560" s="86"/>
      <c r="AO560" s="86"/>
      <c r="AP560" s="86"/>
      <c r="AQ560" s="86"/>
      <c r="AR560" s="86"/>
      <c r="AS560" s="86"/>
      <c r="AT560" s="86"/>
      <c r="AU560" s="86"/>
      <c r="AV560" s="86"/>
      <c r="AW560" s="86"/>
      <c r="AX560" s="86"/>
      <c r="AY560" s="86"/>
      <c r="AZ560" s="86"/>
      <c r="BA560" s="86"/>
      <c r="BB560" s="86"/>
      <c r="BC560" s="86"/>
      <c r="BD560" s="86"/>
      <c r="BE560" s="86"/>
      <c r="BF560" s="86"/>
      <c r="BG560" s="86"/>
      <c r="BH560" s="86"/>
      <c r="BI560" s="86"/>
      <c r="BJ560" s="86"/>
      <c r="BK560" s="86"/>
      <c r="BL560" s="86"/>
      <c r="BM560" s="86"/>
      <c r="BN560" s="86"/>
      <c r="BO560" s="86"/>
      <c r="BP560" s="86"/>
      <c r="BQ560" s="86"/>
      <c r="BR560" s="86"/>
      <c r="BS560" s="86"/>
      <c r="BT560" s="86"/>
      <c r="BU560" s="86"/>
      <c r="BV560" s="86"/>
      <c r="BW560" s="86"/>
      <c r="BX560" s="86"/>
      <c r="BY560" s="86"/>
      <c r="BZ560" s="86"/>
      <c r="CA560" s="86"/>
      <c r="CB560" s="86"/>
      <c r="CC560" s="86"/>
      <c r="CD560" s="86"/>
      <c r="CE560" s="86"/>
      <c r="CF560" s="86"/>
      <c r="CG560" s="86"/>
      <c r="CH560" s="86"/>
      <c r="CI560" s="86"/>
      <c r="CJ560" s="86"/>
      <c r="CK560" s="86"/>
      <c r="CL560" s="86"/>
      <c r="CM560" s="86"/>
      <c r="CN560" s="86"/>
      <c r="CO560" s="86"/>
      <c r="CP560" s="86"/>
      <c r="CQ560" s="86"/>
      <c r="CR560" s="86"/>
      <c r="CS560" s="86"/>
      <c r="CT560" s="86"/>
      <c r="CU560" s="86"/>
      <c r="CV560" s="86"/>
      <c r="CW560" s="86"/>
      <c r="CX560" s="86"/>
      <c r="CY560" s="86"/>
      <c r="CZ560" s="86"/>
      <c r="DA560" s="86"/>
    </row>
    <row r="561" spans="1:105" ht="38.25" outlineLevel="7" x14ac:dyDescent="0.25">
      <c r="A561" s="43" t="s">
        <v>187</v>
      </c>
      <c r="B561" s="44" t="s">
        <v>164</v>
      </c>
      <c r="C561" s="44" t="s">
        <v>552</v>
      </c>
      <c r="D561" s="43"/>
      <c r="E561" s="25" t="s">
        <v>550</v>
      </c>
      <c r="F561" s="45">
        <f>F562</f>
        <v>28.9</v>
      </c>
      <c r="G561" s="45">
        <f>G562</f>
        <v>0</v>
      </c>
      <c r="H561" s="87">
        <f t="shared" si="145"/>
        <v>0</v>
      </c>
      <c r="I561" s="16"/>
      <c r="L561" s="86"/>
      <c r="M561" s="86"/>
      <c r="N561" s="86"/>
      <c r="O561" s="86"/>
      <c r="P561" s="86"/>
      <c r="Q561" s="86"/>
      <c r="R561" s="86"/>
      <c r="S561" s="86"/>
      <c r="T561" s="86"/>
      <c r="U561" s="86"/>
      <c r="V561" s="86"/>
      <c r="W561" s="86"/>
      <c r="X561" s="86"/>
      <c r="Y561" s="86"/>
      <c r="Z561" s="86"/>
      <c r="AA561" s="86"/>
      <c r="AB561" s="86"/>
      <c r="AC561" s="86"/>
      <c r="AD561" s="86"/>
      <c r="AE561" s="86"/>
      <c r="AF561" s="86"/>
      <c r="AG561" s="86"/>
      <c r="AH561" s="86"/>
      <c r="AI561" s="86"/>
      <c r="AJ561" s="86"/>
      <c r="AK561" s="86"/>
      <c r="AL561" s="86"/>
      <c r="AM561" s="86"/>
      <c r="AN561" s="86"/>
      <c r="AO561" s="86"/>
      <c r="AP561" s="86"/>
      <c r="AQ561" s="86"/>
      <c r="AR561" s="86"/>
      <c r="AS561" s="86"/>
      <c r="AT561" s="86"/>
      <c r="AU561" s="86"/>
      <c r="AV561" s="86"/>
      <c r="AW561" s="86"/>
      <c r="AX561" s="86"/>
      <c r="AY561" s="86"/>
      <c r="AZ561" s="86"/>
      <c r="BA561" s="86"/>
      <c r="BB561" s="86"/>
      <c r="BC561" s="86"/>
      <c r="BD561" s="86"/>
      <c r="BE561" s="86"/>
      <c r="BF561" s="86"/>
      <c r="BG561" s="86"/>
      <c r="BH561" s="86"/>
      <c r="BI561" s="86"/>
      <c r="BJ561" s="86"/>
      <c r="BK561" s="86"/>
      <c r="BL561" s="86"/>
      <c r="BM561" s="86"/>
      <c r="BN561" s="86"/>
      <c r="BO561" s="86"/>
      <c r="BP561" s="86"/>
      <c r="BQ561" s="86"/>
      <c r="BR561" s="86"/>
      <c r="BS561" s="86"/>
      <c r="BT561" s="86"/>
      <c r="BU561" s="86"/>
      <c r="BV561" s="86"/>
      <c r="BW561" s="86"/>
      <c r="BX561" s="86"/>
      <c r="BY561" s="86"/>
      <c r="BZ561" s="86"/>
      <c r="CA561" s="86"/>
      <c r="CB561" s="86"/>
      <c r="CC561" s="86"/>
      <c r="CD561" s="86"/>
      <c r="CE561" s="86"/>
      <c r="CF561" s="86"/>
      <c r="CG561" s="86"/>
      <c r="CH561" s="86"/>
      <c r="CI561" s="86"/>
      <c r="CJ561" s="86"/>
      <c r="CK561" s="86"/>
      <c r="CL561" s="86"/>
      <c r="CM561" s="86"/>
      <c r="CN561" s="86"/>
      <c r="CO561" s="86"/>
      <c r="CP561" s="86"/>
      <c r="CQ561" s="86"/>
      <c r="CR561" s="86"/>
      <c r="CS561" s="86"/>
      <c r="CT561" s="86"/>
      <c r="CU561" s="86"/>
      <c r="CV561" s="86"/>
      <c r="CW561" s="86"/>
      <c r="CX561" s="86"/>
      <c r="CY561" s="86"/>
      <c r="CZ561" s="86"/>
      <c r="DA561" s="86"/>
    </row>
    <row r="562" spans="1:105" ht="25.5" outlineLevel="7" x14ac:dyDescent="0.25">
      <c r="A562" s="20" t="s">
        <v>187</v>
      </c>
      <c r="B562" s="19" t="s">
        <v>164</v>
      </c>
      <c r="C562" s="19" t="s">
        <v>552</v>
      </c>
      <c r="D562" s="20" t="s">
        <v>38</v>
      </c>
      <c r="E562" s="41" t="s">
        <v>308</v>
      </c>
      <c r="F562" s="42">
        <v>28.9</v>
      </c>
      <c r="G562" s="42">
        <v>0</v>
      </c>
      <c r="H562" s="87">
        <f t="shared" si="145"/>
        <v>0</v>
      </c>
    </row>
    <row r="563" spans="1:105" outlineLevel="2" x14ac:dyDescent="0.25">
      <c r="A563" s="20" t="s">
        <v>187</v>
      </c>
      <c r="B563" s="19" t="s">
        <v>172</v>
      </c>
      <c r="C563" s="19"/>
      <c r="D563" s="20"/>
      <c r="E563" s="41" t="s">
        <v>271</v>
      </c>
      <c r="F563" s="42">
        <f t="shared" ref="F563:G564" si="159">F564</f>
        <v>284</v>
      </c>
      <c r="G563" s="42">
        <f t="shared" si="159"/>
        <v>143.30000000000001</v>
      </c>
      <c r="H563" s="87">
        <f t="shared" si="145"/>
        <v>50.457746478873247</v>
      </c>
    </row>
    <row r="564" spans="1:105" ht="38.25" outlineLevel="3" x14ac:dyDescent="0.25">
      <c r="A564" s="20" t="s">
        <v>187</v>
      </c>
      <c r="B564" s="19" t="s">
        <v>172</v>
      </c>
      <c r="C564" s="19" t="s">
        <v>124</v>
      </c>
      <c r="D564" s="20"/>
      <c r="E564" s="41" t="s">
        <v>676</v>
      </c>
      <c r="F564" s="42">
        <f t="shared" si="159"/>
        <v>284</v>
      </c>
      <c r="G564" s="42">
        <f t="shared" si="159"/>
        <v>143.30000000000001</v>
      </c>
      <c r="H564" s="87">
        <f t="shared" si="145"/>
        <v>50.457746478873247</v>
      </c>
    </row>
    <row r="565" spans="1:105" ht="24" customHeight="1" outlineLevel="4" x14ac:dyDescent="0.25">
      <c r="A565" s="20" t="s">
        <v>187</v>
      </c>
      <c r="B565" s="19" t="s">
        <v>172</v>
      </c>
      <c r="C565" s="19" t="s">
        <v>190</v>
      </c>
      <c r="D565" s="20"/>
      <c r="E565" s="41" t="s">
        <v>711</v>
      </c>
      <c r="F565" s="42">
        <f>F566+F569+F574+F577+F580+F583</f>
        <v>284</v>
      </c>
      <c r="G565" s="42">
        <f>G566+G569+G574+G577+G580+G583</f>
        <v>143.30000000000001</v>
      </c>
      <c r="H565" s="87">
        <f t="shared" si="145"/>
        <v>50.457746478873247</v>
      </c>
    </row>
    <row r="566" spans="1:105" outlineLevel="5" x14ac:dyDescent="0.25">
      <c r="A566" s="20" t="s">
        <v>187</v>
      </c>
      <c r="B566" s="19" t="s">
        <v>172</v>
      </c>
      <c r="C566" s="19" t="s">
        <v>195</v>
      </c>
      <c r="D566" s="20"/>
      <c r="E566" s="41" t="s">
        <v>469</v>
      </c>
      <c r="F566" s="42">
        <f t="shared" ref="F566:G567" si="160">F567</f>
        <v>57</v>
      </c>
      <c r="G566" s="42">
        <f t="shared" si="160"/>
        <v>52.7</v>
      </c>
      <c r="H566" s="87">
        <f t="shared" si="145"/>
        <v>92.456140350877206</v>
      </c>
    </row>
    <row r="567" spans="1:105" ht="51" outlineLevel="6" x14ac:dyDescent="0.25">
      <c r="A567" s="20" t="s">
        <v>187</v>
      </c>
      <c r="B567" s="19" t="s">
        <v>172</v>
      </c>
      <c r="C567" s="19" t="s">
        <v>196</v>
      </c>
      <c r="D567" s="20"/>
      <c r="E567" s="41" t="s">
        <v>716</v>
      </c>
      <c r="F567" s="42">
        <f t="shared" si="160"/>
        <v>57</v>
      </c>
      <c r="G567" s="42">
        <f t="shared" si="160"/>
        <v>52.7</v>
      </c>
      <c r="H567" s="87">
        <f t="shared" si="145"/>
        <v>92.456140350877206</v>
      </c>
    </row>
    <row r="568" spans="1:105" ht="25.5" outlineLevel="7" x14ac:dyDescent="0.25">
      <c r="A568" s="20" t="s">
        <v>187</v>
      </c>
      <c r="B568" s="19" t="s">
        <v>172</v>
      </c>
      <c r="C568" s="19" t="s">
        <v>196</v>
      </c>
      <c r="D568" s="20" t="s">
        <v>7</v>
      </c>
      <c r="E568" s="41" t="s">
        <v>282</v>
      </c>
      <c r="F568" s="42">
        <v>57</v>
      </c>
      <c r="G568" s="42">
        <v>52.7</v>
      </c>
      <c r="H568" s="87">
        <f t="shared" si="145"/>
        <v>92.456140350877206</v>
      </c>
      <c r="I568" s="1"/>
    </row>
    <row r="569" spans="1:105" ht="38.25" outlineLevel="5" x14ac:dyDescent="0.25">
      <c r="A569" s="20" t="s">
        <v>187</v>
      </c>
      <c r="B569" s="19" t="s">
        <v>172</v>
      </c>
      <c r="C569" s="19" t="s">
        <v>197</v>
      </c>
      <c r="D569" s="20"/>
      <c r="E569" s="41" t="s">
        <v>471</v>
      </c>
      <c r="F569" s="42">
        <f>F570+F572</f>
        <v>55</v>
      </c>
      <c r="G569" s="42">
        <f>G570+G572</f>
        <v>23.6</v>
      </c>
      <c r="H569" s="87">
        <f t="shared" si="145"/>
        <v>42.909090909090914</v>
      </c>
      <c r="I569" s="1"/>
    </row>
    <row r="570" spans="1:105" ht="38.25" outlineLevel="6" x14ac:dyDescent="0.25">
      <c r="A570" s="20" t="s">
        <v>187</v>
      </c>
      <c r="B570" s="19" t="s">
        <v>172</v>
      </c>
      <c r="C570" s="19" t="s">
        <v>198</v>
      </c>
      <c r="D570" s="20"/>
      <c r="E570" s="41" t="s">
        <v>472</v>
      </c>
      <c r="F570" s="42">
        <f>F571</f>
        <v>51</v>
      </c>
      <c r="G570" s="42">
        <f>G571</f>
        <v>23.6</v>
      </c>
      <c r="H570" s="87">
        <f t="shared" si="145"/>
        <v>46.274509803921568</v>
      </c>
      <c r="I570" s="1"/>
    </row>
    <row r="571" spans="1:105" ht="25.5" outlineLevel="7" x14ac:dyDescent="0.25">
      <c r="A571" s="20" t="s">
        <v>187</v>
      </c>
      <c r="B571" s="19" t="s">
        <v>172</v>
      </c>
      <c r="C571" s="19" t="s">
        <v>198</v>
      </c>
      <c r="D571" s="20" t="s">
        <v>7</v>
      </c>
      <c r="E571" s="41" t="s">
        <v>282</v>
      </c>
      <c r="F571" s="42">
        <v>51</v>
      </c>
      <c r="G571" s="42">
        <v>23.6</v>
      </c>
      <c r="H571" s="87">
        <f t="shared" si="145"/>
        <v>46.274509803921568</v>
      </c>
      <c r="I571" s="1"/>
    </row>
    <row r="572" spans="1:105" ht="25.5" outlineLevel="6" x14ac:dyDescent="0.25">
      <c r="A572" s="20" t="s">
        <v>187</v>
      </c>
      <c r="B572" s="19" t="s">
        <v>172</v>
      </c>
      <c r="C572" s="19" t="s">
        <v>199</v>
      </c>
      <c r="D572" s="20"/>
      <c r="E572" s="41" t="s">
        <v>717</v>
      </c>
      <c r="F572" s="42">
        <f>F573</f>
        <v>4</v>
      </c>
      <c r="G572" s="42">
        <f>G573</f>
        <v>0</v>
      </c>
      <c r="H572" s="87">
        <f t="shared" si="145"/>
        <v>0</v>
      </c>
      <c r="I572" s="1"/>
    </row>
    <row r="573" spans="1:105" outlineLevel="7" x14ac:dyDescent="0.25">
      <c r="A573" s="20" t="s">
        <v>187</v>
      </c>
      <c r="B573" s="19" t="s">
        <v>172</v>
      </c>
      <c r="C573" s="19" t="s">
        <v>199</v>
      </c>
      <c r="D573" s="20">
        <v>300</v>
      </c>
      <c r="E573" s="41" t="s">
        <v>293</v>
      </c>
      <c r="F573" s="42">
        <v>4</v>
      </c>
      <c r="G573" s="42">
        <v>0</v>
      </c>
      <c r="H573" s="87">
        <f t="shared" si="145"/>
        <v>0</v>
      </c>
      <c r="I573" s="1"/>
    </row>
    <row r="574" spans="1:105" ht="29.25" customHeight="1" outlineLevel="5" x14ac:dyDescent="0.25">
      <c r="A574" s="20" t="s">
        <v>187</v>
      </c>
      <c r="B574" s="19" t="s">
        <v>172</v>
      </c>
      <c r="C574" s="19" t="s">
        <v>200</v>
      </c>
      <c r="D574" s="20"/>
      <c r="E574" s="41" t="s">
        <v>474</v>
      </c>
      <c r="F574" s="42">
        <f t="shared" ref="F574:G575" si="161">F575</f>
        <v>40</v>
      </c>
      <c r="G574" s="42">
        <f t="shared" si="161"/>
        <v>10.9</v>
      </c>
      <c r="H574" s="87">
        <f t="shared" si="145"/>
        <v>27.250000000000004</v>
      </c>
      <c r="I574" s="1"/>
    </row>
    <row r="575" spans="1:105" ht="25.5" outlineLevel="6" x14ac:dyDescent="0.25">
      <c r="A575" s="20" t="s">
        <v>187</v>
      </c>
      <c r="B575" s="19" t="s">
        <v>172</v>
      </c>
      <c r="C575" s="19" t="s">
        <v>201</v>
      </c>
      <c r="D575" s="20"/>
      <c r="E575" s="41" t="s">
        <v>475</v>
      </c>
      <c r="F575" s="42">
        <f t="shared" si="161"/>
        <v>40</v>
      </c>
      <c r="G575" s="42">
        <f t="shared" si="161"/>
        <v>10.9</v>
      </c>
      <c r="H575" s="87">
        <f t="shared" si="145"/>
        <v>27.250000000000004</v>
      </c>
      <c r="I575" s="1"/>
    </row>
    <row r="576" spans="1:105" ht="25.5" outlineLevel="7" x14ac:dyDescent="0.25">
      <c r="A576" s="20" t="s">
        <v>187</v>
      </c>
      <c r="B576" s="19" t="s">
        <v>172</v>
      </c>
      <c r="C576" s="19" t="s">
        <v>201</v>
      </c>
      <c r="D576" s="20" t="s">
        <v>7</v>
      </c>
      <c r="E576" s="41" t="s">
        <v>282</v>
      </c>
      <c r="F576" s="42">
        <v>40</v>
      </c>
      <c r="G576" s="42">
        <v>10.9</v>
      </c>
      <c r="H576" s="87">
        <f t="shared" si="145"/>
        <v>27.250000000000004</v>
      </c>
      <c r="I576" s="1"/>
    </row>
    <row r="577" spans="1:9" ht="38.25" outlineLevel="5" x14ac:dyDescent="0.25">
      <c r="A577" s="20" t="s">
        <v>187</v>
      </c>
      <c r="B577" s="19" t="s">
        <v>172</v>
      </c>
      <c r="C577" s="19" t="s">
        <v>202</v>
      </c>
      <c r="D577" s="20"/>
      <c r="E577" s="41" t="s">
        <v>476</v>
      </c>
      <c r="F577" s="42">
        <f t="shared" ref="F577:G578" si="162">F578</f>
        <v>22</v>
      </c>
      <c r="G577" s="42">
        <f t="shared" si="162"/>
        <v>13</v>
      </c>
      <c r="H577" s="87">
        <f t="shared" si="145"/>
        <v>59.090909090909093</v>
      </c>
      <c r="I577" s="1"/>
    </row>
    <row r="578" spans="1:9" ht="38.25" outlineLevel="6" x14ac:dyDescent="0.25">
      <c r="A578" s="20" t="s">
        <v>187</v>
      </c>
      <c r="B578" s="19" t="s">
        <v>172</v>
      </c>
      <c r="C578" s="19" t="s">
        <v>203</v>
      </c>
      <c r="D578" s="20"/>
      <c r="E578" s="41" t="s">
        <v>477</v>
      </c>
      <c r="F578" s="42">
        <f t="shared" si="162"/>
        <v>22</v>
      </c>
      <c r="G578" s="42">
        <f t="shared" si="162"/>
        <v>13</v>
      </c>
      <c r="H578" s="87">
        <f t="shared" si="145"/>
        <v>59.090909090909093</v>
      </c>
      <c r="I578" s="1"/>
    </row>
    <row r="579" spans="1:9" ht="25.5" outlineLevel="7" x14ac:dyDescent="0.25">
      <c r="A579" s="20" t="s">
        <v>187</v>
      </c>
      <c r="B579" s="19" t="s">
        <v>172</v>
      </c>
      <c r="C579" s="19" t="s">
        <v>203</v>
      </c>
      <c r="D579" s="20" t="s">
        <v>7</v>
      </c>
      <c r="E579" s="41" t="s">
        <v>282</v>
      </c>
      <c r="F579" s="42">
        <v>22</v>
      </c>
      <c r="G579" s="42">
        <v>13</v>
      </c>
      <c r="H579" s="87">
        <f t="shared" si="145"/>
        <v>59.090909090909093</v>
      </c>
      <c r="I579" s="1"/>
    </row>
    <row r="580" spans="1:9" ht="25.5" outlineLevel="5" x14ac:dyDescent="0.25">
      <c r="A580" s="20" t="s">
        <v>187</v>
      </c>
      <c r="B580" s="19" t="s">
        <v>172</v>
      </c>
      <c r="C580" s="19" t="s">
        <v>204</v>
      </c>
      <c r="D580" s="20"/>
      <c r="E580" s="41" t="s">
        <v>747</v>
      </c>
      <c r="F580" s="42">
        <f t="shared" ref="F580:G581" si="163">F581</f>
        <v>80</v>
      </c>
      <c r="G580" s="42">
        <f t="shared" si="163"/>
        <v>36.5</v>
      </c>
      <c r="H580" s="87">
        <f t="shared" si="145"/>
        <v>45.625</v>
      </c>
      <c r="I580" s="1"/>
    </row>
    <row r="581" spans="1:9" ht="25.5" outlineLevel="6" x14ac:dyDescent="0.25">
      <c r="A581" s="20" t="s">
        <v>187</v>
      </c>
      <c r="B581" s="19" t="s">
        <v>172</v>
      </c>
      <c r="C581" s="19" t="s">
        <v>205</v>
      </c>
      <c r="D581" s="20"/>
      <c r="E581" s="41" t="s">
        <v>479</v>
      </c>
      <c r="F581" s="42">
        <f t="shared" si="163"/>
        <v>80</v>
      </c>
      <c r="G581" s="42">
        <f t="shared" si="163"/>
        <v>36.5</v>
      </c>
      <c r="H581" s="87">
        <f t="shared" si="145"/>
        <v>45.625</v>
      </c>
      <c r="I581" s="1"/>
    </row>
    <row r="582" spans="1:9" ht="25.5" outlineLevel="7" x14ac:dyDescent="0.25">
      <c r="A582" s="20" t="s">
        <v>187</v>
      </c>
      <c r="B582" s="19" t="s">
        <v>172</v>
      </c>
      <c r="C582" s="19" t="s">
        <v>205</v>
      </c>
      <c r="D582" s="20" t="s">
        <v>7</v>
      </c>
      <c r="E582" s="41" t="s">
        <v>282</v>
      </c>
      <c r="F582" s="42">
        <v>80</v>
      </c>
      <c r="G582" s="42">
        <v>36.5</v>
      </c>
      <c r="H582" s="87">
        <f t="shared" si="145"/>
        <v>45.625</v>
      </c>
      <c r="I582" s="1"/>
    </row>
    <row r="583" spans="1:9" ht="25.5" outlineLevel="5" x14ac:dyDescent="0.25">
      <c r="A583" s="20" t="s">
        <v>187</v>
      </c>
      <c r="B583" s="19" t="s">
        <v>172</v>
      </c>
      <c r="C583" s="19" t="s">
        <v>206</v>
      </c>
      <c r="D583" s="20"/>
      <c r="E583" s="41" t="s">
        <v>480</v>
      </c>
      <c r="F583" s="42">
        <f t="shared" ref="F583:G584" si="164">F584</f>
        <v>30</v>
      </c>
      <c r="G583" s="42">
        <f t="shared" si="164"/>
        <v>6.6</v>
      </c>
      <c r="H583" s="87">
        <f t="shared" si="145"/>
        <v>22</v>
      </c>
      <c r="I583" s="1"/>
    </row>
    <row r="584" spans="1:9" ht="25.5" outlineLevel="6" x14ac:dyDescent="0.25">
      <c r="A584" s="20" t="s">
        <v>187</v>
      </c>
      <c r="B584" s="19" t="s">
        <v>172</v>
      </c>
      <c r="C584" s="19" t="s">
        <v>207</v>
      </c>
      <c r="D584" s="20"/>
      <c r="E584" s="41" t="s">
        <v>481</v>
      </c>
      <c r="F584" s="42">
        <f t="shared" si="164"/>
        <v>30</v>
      </c>
      <c r="G584" s="42">
        <f t="shared" si="164"/>
        <v>6.6</v>
      </c>
      <c r="H584" s="87">
        <f t="shared" si="145"/>
        <v>22</v>
      </c>
      <c r="I584" s="1"/>
    </row>
    <row r="585" spans="1:9" ht="25.5" outlineLevel="7" x14ac:dyDescent="0.25">
      <c r="A585" s="20" t="s">
        <v>187</v>
      </c>
      <c r="B585" s="19" t="s">
        <v>172</v>
      </c>
      <c r="C585" s="19" t="s">
        <v>207</v>
      </c>
      <c r="D585" s="20" t="s">
        <v>7</v>
      </c>
      <c r="E585" s="41" t="s">
        <v>282</v>
      </c>
      <c r="F585" s="42">
        <v>30</v>
      </c>
      <c r="G585" s="42">
        <v>6.6</v>
      </c>
      <c r="H585" s="87">
        <f t="shared" si="145"/>
        <v>22</v>
      </c>
      <c r="I585" s="1"/>
    </row>
    <row r="586" spans="1:9" outlineLevel="1" x14ac:dyDescent="0.25">
      <c r="A586" s="20" t="s">
        <v>187</v>
      </c>
      <c r="B586" s="19" t="s">
        <v>117</v>
      </c>
      <c r="C586" s="19"/>
      <c r="D586" s="20"/>
      <c r="E586" s="41" t="s">
        <v>232</v>
      </c>
      <c r="F586" s="42">
        <f>F587+F610</f>
        <v>69595.600000000006</v>
      </c>
      <c r="G586" s="42">
        <f>G587+G610</f>
        <v>36738.899999999994</v>
      </c>
      <c r="H586" s="87">
        <f t="shared" si="145"/>
        <v>52.789113104851445</v>
      </c>
      <c r="I586" s="1"/>
    </row>
    <row r="587" spans="1:9" outlineLevel="2" x14ac:dyDescent="0.25">
      <c r="A587" s="20" t="s">
        <v>187</v>
      </c>
      <c r="B587" s="19" t="s">
        <v>118</v>
      </c>
      <c r="C587" s="19"/>
      <c r="D587" s="20"/>
      <c r="E587" s="41" t="s">
        <v>258</v>
      </c>
      <c r="F587" s="42">
        <f>F588</f>
        <v>65070.6</v>
      </c>
      <c r="G587" s="42">
        <f t="shared" ref="G587" si="165">G588</f>
        <v>34783.199999999997</v>
      </c>
      <c r="H587" s="87">
        <f t="shared" si="145"/>
        <v>53.454555513549892</v>
      </c>
      <c r="I587" s="1"/>
    </row>
    <row r="588" spans="1:9" ht="38.25" outlineLevel="3" x14ac:dyDescent="0.25">
      <c r="A588" s="20" t="s">
        <v>187</v>
      </c>
      <c r="B588" s="19" t="s">
        <v>118</v>
      </c>
      <c r="C588" s="19" t="s">
        <v>191</v>
      </c>
      <c r="D588" s="20"/>
      <c r="E588" s="41" t="s">
        <v>677</v>
      </c>
      <c r="F588" s="42">
        <f t="shared" ref="F588:G588" si="166">F589</f>
        <v>65070.6</v>
      </c>
      <c r="G588" s="42">
        <f t="shared" si="166"/>
        <v>34783.199999999997</v>
      </c>
      <c r="H588" s="87">
        <f t="shared" si="145"/>
        <v>53.454555513549892</v>
      </c>
      <c r="I588" s="1"/>
    </row>
    <row r="589" spans="1:9" ht="38.25" outlineLevel="4" x14ac:dyDescent="0.25">
      <c r="A589" s="20" t="s">
        <v>187</v>
      </c>
      <c r="B589" s="19" t="s">
        <v>118</v>
      </c>
      <c r="C589" s="19" t="s">
        <v>208</v>
      </c>
      <c r="D589" s="20"/>
      <c r="E589" s="41" t="s">
        <v>719</v>
      </c>
      <c r="F589" s="42">
        <f>F590+F601</f>
        <v>65070.6</v>
      </c>
      <c r="G589" s="42">
        <f>G590+G601</f>
        <v>34783.199999999997</v>
      </c>
      <c r="H589" s="87">
        <f t="shared" si="145"/>
        <v>53.454555513549892</v>
      </c>
      <c r="I589" s="1"/>
    </row>
    <row r="590" spans="1:9" outlineLevel="5" x14ac:dyDescent="0.25">
      <c r="A590" s="20" t="s">
        <v>187</v>
      </c>
      <c r="B590" s="19" t="s">
        <v>118</v>
      </c>
      <c r="C590" s="19" t="s">
        <v>209</v>
      </c>
      <c r="D590" s="20"/>
      <c r="E590" s="41" t="s">
        <v>483</v>
      </c>
      <c r="F590" s="42">
        <f>F593+F591+F599+F597</f>
        <v>23135.1</v>
      </c>
      <c r="G590" s="42">
        <f>G593+G591+G599+G597</f>
        <v>10707.599999999999</v>
      </c>
      <c r="H590" s="87">
        <f t="shared" si="145"/>
        <v>46.282920756772171</v>
      </c>
      <c r="I590" s="1"/>
    </row>
    <row r="591" spans="1:9" ht="51" outlineLevel="5" x14ac:dyDescent="0.25">
      <c r="A591" s="20" t="s">
        <v>187</v>
      </c>
      <c r="B591" s="20" t="s">
        <v>118</v>
      </c>
      <c r="C591" s="19" t="s">
        <v>545</v>
      </c>
      <c r="D591" s="19"/>
      <c r="E591" s="41" t="s">
        <v>668</v>
      </c>
      <c r="F591" s="42">
        <f>F592</f>
        <v>12102.1</v>
      </c>
      <c r="G591" s="42">
        <f>G592</f>
        <v>5093.3999999999996</v>
      </c>
      <c r="H591" s="87">
        <f t="shared" si="145"/>
        <v>42.086910536187929</v>
      </c>
      <c r="I591" s="1"/>
    </row>
    <row r="592" spans="1:9" ht="63.75" outlineLevel="5" x14ac:dyDescent="0.25">
      <c r="A592" s="20" t="s">
        <v>187</v>
      </c>
      <c r="B592" s="20" t="s">
        <v>118</v>
      </c>
      <c r="C592" s="19" t="s">
        <v>545</v>
      </c>
      <c r="D592" s="19" t="s">
        <v>6</v>
      </c>
      <c r="E592" s="41" t="s">
        <v>281</v>
      </c>
      <c r="F592" s="42">
        <v>12102.1</v>
      </c>
      <c r="G592" s="42">
        <v>5093.3999999999996</v>
      </c>
      <c r="H592" s="87">
        <f t="shared" si="145"/>
        <v>42.086910536187929</v>
      </c>
      <c r="I592" s="1"/>
    </row>
    <row r="593" spans="1:9" outlineLevel="6" x14ac:dyDescent="0.25">
      <c r="A593" s="20" t="s">
        <v>187</v>
      </c>
      <c r="B593" s="19" t="s">
        <v>118</v>
      </c>
      <c r="C593" s="19" t="s">
        <v>210</v>
      </c>
      <c r="D593" s="20"/>
      <c r="E593" s="41" t="s">
        <v>484</v>
      </c>
      <c r="F593" s="42">
        <f>F594+F595+F596</f>
        <v>10806</v>
      </c>
      <c r="G593" s="42">
        <f>G594+G595+G596</f>
        <v>5614.1999999999989</v>
      </c>
      <c r="H593" s="87">
        <f t="shared" si="145"/>
        <v>51.954469739033861</v>
      </c>
      <c r="I593" s="1"/>
    </row>
    <row r="594" spans="1:9" ht="63.75" outlineLevel="7" x14ac:dyDescent="0.25">
      <c r="A594" s="20" t="s">
        <v>187</v>
      </c>
      <c r="B594" s="19" t="s">
        <v>118</v>
      </c>
      <c r="C594" s="19" t="s">
        <v>210</v>
      </c>
      <c r="D594" s="20" t="s">
        <v>6</v>
      </c>
      <c r="E594" s="41" t="s">
        <v>281</v>
      </c>
      <c r="F594" s="42">
        <f>5775-89.7</f>
        <v>5685.3</v>
      </c>
      <c r="G594" s="42">
        <v>3363.7</v>
      </c>
      <c r="H594" s="87">
        <f t="shared" ref="H594:H657" si="167">G594/F594*100</f>
        <v>59.164863771480839</v>
      </c>
      <c r="I594" s="1"/>
    </row>
    <row r="595" spans="1:9" ht="25.5" outlineLevel="7" x14ac:dyDescent="0.25">
      <c r="A595" s="20" t="s">
        <v>187</v>
      </c>
      <c r="B595" s="19" t="s">
        <v>118</v>
      </c>
      <c r="C595" s="19" t="s">
        <v>210</v>
      </c>
      <c r="D595" s="20" t="s">
        <v>7</v>
      </c>
      <c r="E595" s="41" t="s">
        <v>282</v>
      </c>
      <c r="F595" s="42">
        <v>5090.7</v>
      </c>
      <c r="G595" s="42">
        <v>2235.6</v>
      </c>
      <c r="H595" s="87">
        <f t="shared" si="167"/>
        <v>43.915375095762862</v>
      </c>
      <c r="I595" s="1"/>
    </row>
    <row r="596" spans="1:9" outlineLevel="7" x14ac:dyDescent="0.25">
      <c r="A596" s="20" t="s">
        <v>187</v>
      </c>
      <c r="B596" s="19" t="s">
        <v>118</v>
      </c>
      <c r="C596" s="19" t="s">
        <v>210</v>
      </c>
      <c r="D596" s="20" t="s">
        <v>8</v>
      </c>
      <c r="E596" s="41" t="s">
        <v>283</v>
      </c>
      <c r="F596" s="42">
        <v>30</v>
      </c>
      <c r="G596" s="42">
        <v>14.9</v>
      </c>
      <c r="H596" s="87">
        <f t="shared" si="167"/>
        <v>49.666666666666671</v>
      </c>
      <c r="I596" s="1"/>
    </row>
    <row r="597" spans="1:9" ht="51" outlineLevel="7" x14ac:dyDescent="0.25">
      <c r="A597" s="20" t="s">
        <v>187</v>
      </c>
      <c r="B597" s="19" t="s">
        <v>118</v>
      </c>
      <c r="C597" s="19" t="s">
        <v>649</v>
      </c>
      <c r="D597" s="20"/>
      <c r="E597" s="41" t="s">
        <v>626</v>
      </c>
      <c r="F597" s="42">
        <f>F598</f>
        <v>15</v>
      </c>
      <c r="G597" s="42">
        <f t="shared" ref="G597" si="168">G598</f>
        <v>0</v>
      </c>
      <c r="H597" s="87">
        <f t="shared" si="167"/>
        <v>0</v>
      </c>
      <c r="I597" s="1"/>
    </row>
    <row r="598" spans="1:9" ht="25.5" outlineLevel="7" x14ac:dyDescent="0.25">
      <c r="A598" s="20" t="s">
        <v>187</v>
      </c>
      <c r="B598" s="19" t="s">
        <v>118</v>
      </c>
      <c r="C598" s="19" t="s">
        <v>649</v>
      </c>
      <c r="D598" s="20" t="s">
        <v>7</v>
      </c>
      <c r="E598" s="41" t="s">
        <v>282</v>
      </c>
      <c r="F598" s="42">
        <v>15</v>
      </c>
      <c r="G598" s="42">
        <v>0</v>
      </c>
      <c r="H598" s="87">
        <f t="shared" si="167"/>
        <v>0</v>
      </c>
      <c r="I598" s="1"/>
    </row>
    <row r="599" spans="1:9" ht="60" customHeight="1" outlineLevel="7" x14ac:dyDescent="0.25">
      <c r="A599" s="20" t="s">
        <v>187</v>
      </c>
      <c r="B599" s="19" t="s">
        <v>118</v>
      </c>
      <c r="C599" s="19" t="s">
        <v>548</v>
      </c>
      <c r="D599" s="20"/>
      <c r="E599" s="41" t="s">
        <v>669</v>
      </c>
      <c r="F599" s="42">
        <f>F600</f>
        <v>212</v>
      </c>
      <c r="G599" s="42">
        <f>G600</f>
        <v>0</v>
      </c>
      <c r="H599" s="87">
        <f t="shared" si="167"/>
        <v>0</v>
      </c>
      <c r="I599" s="1"/>
    </row>
    <row r="600" spans="1:9" ht="66.75" customHeight="1" outlineLevel="7" x14ac:dyDescent="0.25">
      <c r="A600" s="20" t="s">
        <v>187</v>
      </c>
      <c r="B600" s="19" t="s">
        <v>118</v>
      </c>
      <c r="C600" s="19" t="s">
        <v>548</v>
      </c>
      <c r="D600" s="20" t="s">
        <v>6</v>
      </c>
      <c r="E600" s="41" t="s">
        <v>281</v>
      </c>
      <c r="F600" s="42">
        <f>122.3+89.7</f>
        <v>212</v>
      </c>
      <c r="G600" s="42">
        <v>0</v>
      </c>
      <c r="H600" s="87">
        <f t="shared" si="167"/>
        <v>0</v>
      </c>
      <c r="I600" s="1"/>
    </row>
    <row r="601" spans="1:9" ht="38.25" outlineLevel="5" x14ac:dyDescent="0.25">
      <c r="A601" s="20" t="s">
        <v>187</v>
      </c>
      <c r="B601" s="19" t="s">
        <v>118</v>
      </c>
      <c r="C601" s="19" t="s">
        <v>211</v>
      </c>
      <c r="D601" s="20"/>
      <c r="E601" s="41" t="s">
        <v>720</v>
      </c>
      <c r="F601" s="42">
        <f>F602+F604+F608+F606</f>
        <v>41935.5</v>
      </c>
      <c r="G601" s="42">
        <f>G602+G604+G608+G606</f>
        <v>24075.599999999999</v>
      </c>
      <c r="H601" s="87">
        <f t="shared" si="167"/>
        <v>57.411024072683048</v>
      </c>
      <c r="I601" s="1"/>
    </row>
    <row r="602" spans="1:9" ht="51" outlineLevel="5" x14ac:dyDescent="0.25">
      <c r="A602" s="20" t="s">
        <v>187</v>
      </c>
      <c r="B602" s="20" t="s">
        <v>118</v>
      </c>
      <c r="C602" s="19" t="s">
        <v>546</v>
      </c>
      <c r="D602" s="19"/>
      <c r="E602" s="41" t="s">
        <v>668</v>
      </c>
      <c r="F602" s="42">
        <f>F603</f>
        <v>16465.099999999999</v>
      </c>
      <c r="G602" s="42">
        <f>G603</f>
        <v>11525.6</v>
      </c>
      <c r="H602" s="87">
        <f t="shared" si="167"/>
        <v>70.000182203569977</v>
      </c>
      <c r="I602" s="1"/>
    </row>
    <row r="603" spans="1:9" ht="25.5" outlineLevel="5" x14ac:dyDescent="0.25">
      <c r="A603" s="20" t="s">
        <v>187</v>
      </c>
      <c r="B603" s="20" t="s">
        <v>118</v>
      </c>
      <c r="C603" s="19" t="s">
        <v>546</v>
      </c>
      <c r="D603" s="19" t="s">
        <v>38</v>
      </c>
      <c r="E603" s="41" t="s">
        <v>308</v>
      </c>
      <c r="F603" s="42">
        <v>16465.099999999999</v>
      </c>
      <c r="G603" s="42">
        <v>11525.6</v>
      </c>
      <c r="H603" s="87">
        <f t="shared" si="167"/>
        <v>70.000182203569977</v>
      </c>
      <c r="I603" s="1"/>
    </row>
    <row r="604" spans="1:9" ht="25.5" outlineLevel="6" x14ac:dyDescent="0.25">
      <c r="A604" s="20" t="s">
        <v>187</v>
      </c>
      <c r="B604" s="19" t="s">
        <v>118</v>
      </c>
      <c r="C604" s="19" t="s">
        <v>212</v>
      </c>
      <c r="D604" s="20"/>
      <c r="E604" s="41" t="s">
        <v>486</v>
      </c>
      <c r="F604" s="42">
        <f>F605</f>
        <v>24932.399999999998</v>
      </c>
      <c r="G604" s="42">
        <f>G605</f>
        <v>12550</v>
      </c>
      <c r="H604" s="87">
        <f t="shared" si="167"/>
        <v>50.336108838298763</v>
      </c>
      <c r="I604" s="1"/>
    </row>
    <row r="605" spans="1:9" ht="25.5" outlineLevel="7" x14ac:dyDescent="0.25">
      <c r="A605" s="20" t="s">
        <v>187</v>
      </c>
      <c r="B605" s="19" t="s">
        <v>118</v>
      </c>
      <c r="C605" s="19" t="s">
        <v>212</v>
      </c>
      <c r="D605" s="20" t="s">
        <v>38</v>
      </c>
      <c r="E605" s="41" t="s">
        <v>308</v>
      </c>
      <c r="F605" s="42">
        <f>25054.1-121.7</f>
        <v>24932.399999999998</v>
      </c>
      <c r="G605" s="42">
        <v>12550</v>
      </c>
      <c r="H605" s="87">
        <f t="shared" si="167"/>
        <v>50.336108838298763</v>
      </c>
      <c r="I605" s="1"/>
    </row>
    <row r="606" spans="1:9" ht="45" customHeight="1" outlineLevel="7" x14ac:dyDescent="0.25">
      <c r="A606" s="20" t="s">
        <v>187</v>
      </c>
      <c r="B606" s="19" t="s">
        <v>118</v>
      </c>
      <c r="C606" s="19" t="s">
        <v>625</v>
      </c>
      <c r="D606" s="20"/>
      <c r="E606" s="41" t="s">
        <v>630</v>
      </c>
      <c r="F606" s="42">
        <f>F607</f>
        <v>250</v>
      </c>
      <c r="G606" s="42">
        <f t="shared" ref="G606" si="169">G607</f>
        <v>0</v>
      </c>
      <c r="H606" s="87">
        <f t="shared" si="167"/>
        <v>0</v>
      </c>
      <c r="I606" s="1"/>
    </row>
    <row r="607" spans="1:9" ht="25.5" outlineLevel="7" x14ac:dyDescent="0.25">
      <c r="A607" s="20" t="s">
        <v>187</v>
      </c>
      <c r="B607" s="19" t="s">
        <v>118</v>
      </c>
      <c r="C607" s="19" t="s">
        <v>625</v>
      </c>
      <c r="D607" s="20" t="s">
        <v>38</v>
      </c>
      <c r="E607" s="41" t="s">
        <v>308</v>
      </c>
      <c r="F607" s="42">
        <v>250</v>
      </c>
      <c r="G607" s="42">
        <v>0</v>
      </c>
      <c r="H607" s="87">
        <f t="shared" si="167"/>
        <v>0</v>
      </c>
      <c r="I607" s="1"/>
    </row>
    <row r="608" spans="1:9" ht="51" outlineLevel="7" x14ac:dyDescent="0.25">
      <c r="A608" s="20" t="s">
        <v>187</v>
      </c>
      <c r="B608" s="19" t="s">
        <v>118</v>
      </c>
      <c r="C608" s="19" t="s">
        <v>549</v>
      </c>
      <c r="D608" s="20"/>
      <c r="E608" s="41" t="s">
        <v>669</v>
      </c>
      <c r="F608" s="42">
        <f>F609</f>
        <v>288</v>
      </c>
      <c r="G608" s="42">
        <f>G609</f>
        <v>0</v>
      </c>
      <c r="H608" s="87">
        <f t="shared" si="167"/>
        <v>0</v>
      </c>
      <c r="I608" s="1"/>
    </row>
    <row r="609" spans="1:9" ht="25.5" outlineLevel="7" x14ac:dyDescent="0.25">
      <c r="A609" s="20" t="s">
        <v>187</v>
      </c>
      <c r="B609" s="19" t="s">
        <v>118</v>
      </c>
      <c r="C609" s="19" t="s">
        <v>549</v>
      </c>
      <c r="D609" s="20">
        <v>600</v>
      </c>
      <c r="E609" s="41" t="s">
        <v>308</v>
      </c>
      <c r="F609" s="42">
        <f>166.3+121.7</f>
        <v>288</v>
      </c>
      <c r="G609" s="42">
        <v>0</v>
      </c>
      <c r="H609" s="87">
        <f t="shared" si="167"/>
        <v>0</v>
      </c>
      <c r="I609" s="1"/>
    </row>
    <row r="610" spans="1:9" outlineLevel="2" x14ac:dyDescent="0.25">
      <c r="A610" s="20" t="s">
        <v>187</v>
      </c>
      <c r="B610" s="19" t="s">
        <v>213</v>
      </c>
      <c r="C610" s="19"/>
      <c r="D610" s="20"/>
      <c r="E610" s="41" t="s">
        <v>276</v>
      </c>
      <c r="F610" s="42">
        <f>F611</f>
        <v>4525</v>
      </c>
      <c r="G610" s="42">
        <f t="shared" ref="G610:G612" si="170">G611</f>
        <v>1955.7</v>
      </c>
      <c r="H610" s="87">
        <f t="shared" si="167"/>
        <v>43.219889502762435</v>
      </c>
      <c r="I610" s="1"/>
    </row>
    <row r="611" spans="1:9" ht="38.25" outlineLevel="3" x14ac:dyDescent="0.25">
      <c r="A611" s="20" t="s">
        <v>187</v>
      </c>
      <c r="B611" s="19" t="s">
        <v>213</v>
      </c>
      <c r="C611" s="19" t="s">
        <v>191</v>
      </c>
      <c r="D611" s="20"/>
      <c r="E611" s="41" t="s">
        <v>677</v>
      </c>
      <c r="F611" s="42">
        <f>F612</f>
        <v>4525</v>
      </c>
      <c r="G611" s="42">
        <f t="shared" si="170"/>
        <v>1955.7</v>
      </c>
      <c r="H611" s="87">
        <f t="shared" si="167"/>
        <v>43.219889502762435</v>
      </c>
      <c r="I611" s="1"/>
    </row>
    <row r="612" spans="1:9" ht="51" outlineLevel="4" x14ac:dyDescent="0.25">
      <c r="A612" s="20" t="s">
        <v>187</v>
      </c>
      <c r="B612" s="19" t="s">
        <v>213</v>
      </c>
      <c r="C612" s="19" t="s">
        <v>214</v>
      </c>
      <c r="D612" s="20"/>
      <c r="E612" s="41" t="s">
        <v>721</v>
      </c>
      <c r="F612" s="42">
        <f>F613</f>
        <v>4525</v>
      </c>
      <c r="G612" s="42">
        <f t="shared" si="170"/>
        <v>1955.7</v>
      </c>
      <c r="H612" s="87">
        <f t="shared" si="167"/>
        <v>43.219889502762435</v>
      </c>
      <c r="I612" s="1"/>
    </row>
    <row r="613" spans="1:9" ht="40.5" customHeight="1" outlineLevel="4" x14ac:dyDescent="0.25">
      <c r="A613" s="20" t="s">
        <v>187</v>
      </c>
      <c r="B613" s="19" t="s">
        <v>213</v>
      </c>
      <c r="C613" s="19" t="s">
        <v>588</v>
      </c>
      <c r="D613" s="20"/>
      <c r="E613" s="41" t="s">
        <v>722</v>
      </c>
      <c r="F613" s="42">
        <f>F614</f>
        <v>4525</v>
      </c>
      <c r="G613" s="42">
        <f>G614</f>
        <v>1955.7</v>
      </c>
      <c r="H613" s="87">
        <f t="shared" si="167"/>
        <v>43.219889502762435</v>
      </c>
      <c r="I613" s="1"/>
    </row>
    <row r="614" spans="1:9" ht="38.25" outlineLevel="6" x14ac:dyDescent="0.25">
      <c r="A614" s="20" t="s">
        <v>187</v>
      </c>
      <c r="B614" s="19" t="s">
        <v>213</v>
      </c>
      <c r="C614" s="19" t="s">
        <v>596</v>
      </c>
      <c r="D614" s="20"/>
      <c r="E614" s="41" t="s">
        <v>723</v>
      </c>
      <c r="F614" s="42">
        <f>F615+F616</f>
        <v>4525</v>
      </c>
      <c r="G614" s="42">
        <f>G615+G616</f>
        <v>1955.7</v>
      </c>
      <c r="H614" s="87">
        <f t="shared" si="167"/>
        <v>43.219889502762435</v>
      </c>
      <c r="I614" s="1"/>
    </row>
    <row r="615" spans="1:9" ht="63.75" outlineLevel="7" x14ac:dyDescent="0.25">
      <c r="A615" s="20" t="s">
        <v>187</v>
      </c>
      <c r="B615" s="19" t="s">
        <v>213</v>
      </c>
      <c r="C615" s="19" t="s">
        <v>596</v>
      </c>
      <c r="D615" s="20" t="s">
        <v>6</v>
      </c>
      <c r="E615" s="41" t="s">
        <v>281</v>
      </c>
      <c r="F615" s="42">
        <v>4217</v>
      </c>
      <c r="G615" s="42">
        <v>1910.2</v>
      </c>
      <c r="H615" s="87">
        <f t="shared" si="167"/>
        <v>45.297604932416412</v>
      </c>
      <c r="I615" s="1"/>
    </row>
    <row r="616" spans="1:9" ht="25.5" outlineLevel="7" x14ac:dyDescent="0.25">
      <c r="A616" s="20" t="s">
        <v>187</v>
      </c>
      <c r="B616" s="19" t="s">
        <v>213</v>
      </c>
      <c r="C616" s="19" t="s">
        <v>596</v>
      </c>
      <c r="D616" s="20" t="s">
        <v>7</v>
      </c>
      <c r="E616" s="41" t="s">
        <v>282</v>
      </c>
      <c r="F616" s="42">
        <v>308</v>
      </c>
      <c r="G616" s="42">
        <v>45.5</v>
      </c>
      <c r="H616" s="87">
        <f t="shared" si="167"/>
        <v>14.772727272727273</v>
      </c>
      <c r="I616" s="1"/>
    </row>
    <row r="617" spans="1:9" outlineLevel="1" x14ac:dyDescent="0.25">
      <c r="A617" s="20" t="s">
        <v>187</v>
      </c>
      <c r="B617" s="19" t="s">
        <v>184</v>
      </c>
      <c r="C617" s="19"/>
      <c r="D617" s="20"/>
      <c r="E617" s="41" t="s">
        <v>236</v>
      </c>
      <c r="F617" s="42">
        <f>F628+F618</f>
        <v>8833.1</v>
      </c>
      <c r="G617" s="42">
        <f>G628+G618</f>
        <v>2252.6</v>
      </c>
      <c r="H617" s="87">
        <f t="shared" si="167"/>
        <v>25.501805708075302</v>
      </c>
      <c r="I617" s="1"/>
    </row>
    <row r="618" spans="1:9" outlineLevel="1" x14ac:dyDescent="0.25">
      <c r="A618" s="20" t="s">
        <v>187</v>
      </c>
      <c r="B618" s="19" t="s">
        <v>577</v>
      </c>
      <c r="C618" s="19"/>
      <c r="D618" s="20"/>
      <c r="E618" s="41" t="s">
        <v>578</v>
      </c>
      <c r="F618" s="42">
        <f t="shared" ref="F618:G619" si="171">F619</f>
        <v>1046.2</v>
      </c>
      <c r="G618" s="42">
        <f t="shared" si="171"/>
        <v>0</v>
      </c>
      <c r="H618" s="87">
        <f t="shared" si="167"/>
        <v>0</v>
      </c>
      <c r="I618" s="1"/>
    </row>
    <row r="619" spans="1:9" ht="38.25" outlineLevel="1" x14ac:dyDescent="0.25">
      <c r="A619" s="20" t="s">
        <v>187</v>
      </c>
      <c r="B619" s="19" t="s">
        <v>577</v>
      </c>
      <c r="C619" s="19" t="s">
        <v>216</v>
      </c>
      <c r="D619" s="20"/>
      <c r="E619" s="41" t="s">
        <v>679</v>
      </c>
      <c r="F619" s="42">
        <f t="shared" si="171"/>
        <v>1046.2</v>
      </c>
      <c r="G619" s="42">
        <f t="shared" si="171"/>
        <v>0</v>
      </c>
      <c r="H619" s="87">
        <f t="shared" si="167"/>
        <v>0</v>
      </c>
      <c r="I619" s="1"/>
    </row>
    <row r="620" spans="1:9" ht="25.5" outlineLevel="1" x14ac:dyDescent="0.25">
      <c r="A620" s="20" t="s">
        <v>187</v>
      </c>
      <c r="B620" s="19" t="s">
        <v>577</v>
      </c>
      <c r="C620" s="19" t="s">
        <v>217</v>
      </c>
      <c r="D620" s="20"/>
      <c r="E620" s="41" t="s">
        <v>488</v>
      </c>
      <c r="F620" s="42">
        <f>F621</f>
        <v>1046.2</v>
      </c>
      <c r="G620" s="42">
        <f>G621</f>
        <v>0</v>
      </c>
      <c r="H620" s="87">
        <f t="shared" si="167"/>
        <v>0</v>
      </c>
      <c r="I620" s="1"/>
    </row>
    <row r="621" spans="1:9" ht="25.5" outlineLevel="1" x14ac:dyDescent="0.25">
      <c r="A621" s="20" t="s">
        <v>187</v>
      </c>
      <c r="B621" s="19" t="s">
        <v>577</v>
      </c>
      <c r="C621" s="19" t="s">
        <v>644</v>
      </c>
      <c r="D621" s="20"/>
      <c r="E621" s="41" t="s">
        <v>579</v>
      </c>
      <c r="F621" s="42">
        <f>F624+F626+F622</f>
        <v>1046.2</v>
      </c>
      <c r="G621" s="42">
        <f t="shared" ref="G621" si="172">G624+G626+G622</f>
        <v>0</v>
      </c>
      <c r="H621" s="87">
        <f t="shared" si="167"/>
        <v>0</v>
      </c>
      <c r="I621" s="1"/>
    </row>
    <row r="622" spans="1:9" ht="51.75" customHeight="1" outlineLevel="1" x14ac:dyDescent="0.25">
      <c r="A622" s="20" t="s">
        <v>187</v>
      </c>
      <c r="B622" s="19" t="s">
        <v>577</v>
      </c>
      <c r="C622" s="19" t="s">
        <v>829</v>
      </c>
      <c r="D622" s="20"/>
      <c r="E622" s="41" t="s">
        <v>830</v>
      </c>
      <c r="F622" s="42">
        <f>F623</f>
        <v>850</v>
      </c>
      <c r="G622" s="42">
        <f t="shared" ref="G622" si="173">G623</f>
        <v>0</v>
      </c>
      <c r="H622" s="87">
        <f t="shared" si="167"/>
        <v>0</v>
      </c>
      <c r="I622" s="1"/>
    </row>
    <row r="623" spans="1:9" ht="25.5" outlineLevel="1" x14ac:dyDescent="0.25">
      <c r="A623" s="20" t="s">
        <v>187</v>
      </c>
      <c r="B623" s="19" t="s">
        <v>577</v>
      </c>
      <c r="C623" s="19" t="s">
        <v>829</v>
      </c>
      <c r="D623" s="20">
        <v>200</v>
      </c>
      <c r="E623" s="25" t="s">
        <v>282</v>
      </c>
      <c r="F623" s="42">
        <v>850</v>
      </c>
      <c r="G623" s="42">
        <v>0</v>
      </c>
      <c r="H623" s="87">
        <f t="shared" si="167"/>
        <v>0</v>
      </c>
      <c r="I623" s="1"/>
    </row>
    <row r="624" spans="1:9" ht="29.25" customHeight="1" outlineLevel="1" x14ac:dyDescent="0.25">
      <c r="A624" s="43" t="s">
        <v>187</v>
      </c>
      <c r="B624" s="44" t="s">
        <v>577</v>
      </c>
      <c r="C624" s="44" t="s">
        <v>645</v>
      </c>
      <c r="D624" s="43"/>
      <c r="E624" s="25" t="s">
        <v>639</v>
      </c>
      <c r="F624" s="45">
        <f>F625</f>
        <v>21.9</v>
      </c>
      <c r="G624" s="45">
        <f t="shared" ref="G624" si="174">G625</f>
        <v>0</v>
      </c>
      <c r="H624" s="87">
        <f t="shared" si="167"/>
        <v>0</v>
      </c>
      <c r="I624" s="1"/>
    </row>
    <row r="625" spans="1:9" ht="25.5" outlineLevel="1" x14ac:dyDescent="0.25">
      <c r="A625" s="43" t="s">
        <v>187</v>
      </c>
      <c r="B625" s="44" t="s">
        <v>577</v>
      </c>
      <c r="C625" s="44" t="s">
        <v>645</v>
      </c>
      <c r="D625" s="43">
        <v>200</v>
      </c>
      <c r="E625" s="25" t="s">
        <v>282</v>
      </c>
      <c r="F625" s="45">
        <v>21.9</v>
      </c>
      <c r="G625" s="45">
        <v>0</v>
      </c>
      <c r="H625" s="87">
        <f t="shared" si="167"/>
        <v>0</v>
      </c>
      <c r="I625" s="1"/>
    </row>
    <row r="626" spans="1:9" ht="67.5" customHeight="1" outlineLevel="1" x14ac:dyDescent="0.25">
      <c r="A626" s="43">
        <v>804</v>
      </c>
      <c r="B626" s="44" t="s">
        <v>577</v>
      </c>
      <c r="C626" s="44" t="s">
        <v>774</v>
      </c>
      <c r="D626" s="43"/>
      <c r="E626" s="25" t="s">
        <v>775</v>
      </c>
      <c r="F626" s="45">
        <f>F627</f>
        <v>174.3</v>
      </c>
      <c r="G626" s="45">
        <f>G627</f>
        <v>0</v>
      </c>
      <c r="H626" s="87">
        <f t="shared" si="167"/>
        <v>0</v>
      </c>
      <c r="I626" s="1"/>
    </row>
    <row r="627" spans="1:9" ht="25.5" outlineLevel="1" x14ac:dyDescent="0.25">
      <c r="A627" s="43">
        <v>804</v>
      </c>
      <c r="B627" s="44" t="s">
        <v>577</v>
      </c>
      <c r="C627" s="44" t="s">
        <v>774</v>
      </c>
      <c r="D627" s="43">
        <v>200</v>
      </c>
      <c r="E627" s="25" t="s">
        <v>282</v>
      </c>
      <c r="F627" s="45">
        <v>174.3</v>
      </c>
      <c r="G627" s="45">
        <v>0</v>
      </c>
      <c r="H627" s="87">
        <f t="shared" si="167"/>
        <v>0</v>
      </c>
      <c r="I627" s="1"/>
    </row>
    <row r="628" spans="1:9" outlineLevel="2" x14ac:dyDescent="0.25">
      <c r="A628" s="20" t="s">
        <v>187</v>
      </c>
      <c r="B628" s="19" t="s">
        <v>215</v>
      </c>
      <c r="C628" s="19"/>
      <c r="D628" s="20"/>
      <c r="E628" s="41" t="s">
        <v>277</v>
      </c>
      <c r="F628" s="42">
        <f>F629+F651</f>
        <v>7786.9</v>
      </c>
      <c r="G628" s="42">
        <f>G629+G651</f>
        <v>2252.6</v>
      </c>
      <c r="H628" s="87">
        <f t="shared" si="167"/>
        <v>28.928071504706622</v>
      </c>
      <c r="I628" s="1"/>
    </row>
    <row r="629" spans="1:9" ht="38.25" outlineLevel="3" x14ac:dyDescent="0.25">
      <c r="A629" s="20" t="s">
        <v>187</v>
      </c>
      <c r="B629" s="19" t="s">
        <v>215</v>
      </c>
      <c r="C629" s="19" t="s">
        <v>216</v>
      </c>
      <c r="D629" s="20"/>
      <c r="E629" s="41" t="s">
        <v>679</v>
      </c>
      <c r="F629" s="42">
        <f>F630+F645</f>
        <v>7716.9</v>
      </c>
      <c r="G629" s="42">
        <f>G630+G645</f>
        <v>2226</v>
      </c>
      <c r="H629" s="87">
        <f t="shared" si="167"/>
        <v>28.845780041208258</v>
      </c>
      <c r="I629" s="1"/>
    </row>
    <row r="630" spans="1:9" ht="25.5" outlineLevel="4" x14ac:dyDescent="0.25">
      <c r="A630" s="20" t="s">
        <v>187</v>
      </c>
      <c r="B630" s="19" t="s">
        <v>215</v>
      </c>
      <c r="C630" s="19" t="s">
        <v>217</v>
      </c>
      <c r="D630" s="20"/>
      <c r="E630" s="41" t="s">
        <v>488</v>
      </c>
      <c r="F630" s="42">
        <f>F631+F634+F638</f>
        <v>4320</v>
      </c>
      <c r="G630" s="42">
        <f t="shared" ref="G630" si="175">G631+G634+G638</f>
        <v>1142.3</v>
      </c>
      <c r="H630" s="87">
        <f t="shared" si="167"/>
        <v>26.44212962962963</v>
      </c>
      <c r="I630" s="1"/>
    </row>
    <row r="631" spans="1:9" ht="76.5" outlineLevel="5" x14ac:dyDescent="0.25">
      <c r="A631" s="20" t="s">
        <v>187</v>
      </c>
      <c r="B631" s="19" t="s">
        <v>215</v>
      </c>
      <c r="C631" s="19" t="s">
        <v>218</v>
      </c>
      <c r="D631" s="20"/>
      <c r="E631" s="41" t="s">
        <v>724</v>
      </c>
      <c r="F631" s="42">
        <f t="shared" ref="F631:G632" si="176">F632</f>
        <v>700</v>
      </c>
      <c r="G631" s="42">
        <f t="shared" si="176"/>
        <v>363.5</v>
      </c>
      <c r="H631" s="87">
        <f t="shared" si="167"/>
        <v>51.928571428571423</v>
      </c>
      <c r="I631" s="1"/>
    </row>
    <row r="632" spans="1:9" ht="89.25" outlineLevel="6" x14ac:dyDescent="0.25">
      <c r="A632" s="20" t="s">
        <v>187</v>
      </c>
      <c r="B632" s="19" t="s">
        <v>215</v>
      </c>
      <c r="C632" s="19" t="s">
        <v>219</v>
      </c>
      <c r="D632" s="20"/>
      <c r="E632" s="41" t="s">
        <v>490</v>
      </c>
      <c r="F632" s="42">
        <f t="shared" si="176"/>
        <v>700</v>
      </c>
      <c r="G632" s="42">
        <f t="shared" si="176"/>
        <v>363.5</v>
      </c>
      <c r="H632" s="87">
        <f t="shared" si="167"/>
        <v>51.928571428571423</v>
      </c>
      <c r="I632" s="1"/>
    </row>
    <row r="633" spans="1:9" ht="25.5" outlineLevel="7" x14ac:dyDescent="0.25">
      <c r="A633" s="20" t="s">
        <v>187</v>
      </c>
      <c r="B633" s="19" t="s">
        <v>215</v>
      </c>
      <c r="C633" s="19" t="s">
        <v>219</v>
      </c>
      <c r="D633" s="20" t="s">
        <v>7</v>
      </c>
      <c r="E633" s="41" t="s">
        <v>282</v>
      </c>
      <c r="F633" s="42">
        <v>700</v>
      </c>
      <c r="G633" s="42">
        <v>363.5</v>
      </c>
      <c r="H633" s="87">
        <f t="shared" si="167"/>
        <v>51.928571428571423</v>
      </c>
      <c r="I633" s="1"/>
    </row>
    <row r="634" spans="1:9" ht="51" outlineLevel="5" x14ac:dyDescent="0.25">
      <c r="A634" s="20" t="s">
        <v>187</v>
      </c>
      <c r="B634" s="19" t="s">
        <v>215</v>
      </c>
      <c r="C634" s="19" t="s">
        <v>220</v>
      </c>
      <c r="D634" s="20"/>
      <c r="E634" s="41" t="s">
        <v>725</v>
      </c>
      <c r="F634" s="42">
        <f t="shared" ref="F634:G634" si="177">F635</f>
        <v>1600</v>
      </c>
      <c r="G634" s="42">
        <f t="shared" si="177"/>
        <v>724.6</v>
      </c>
      <c r="H634" s="87">
        <f t="shared" si="167"/>
        <v>45.287500000000001</v>
      </c>
      <c r="I634" s="1"/>
    </row>
    <row r="635" spans="1:9" ht="38.25" outlineLevel="6" x14ac:dyDescent="0.25">
      <c r="A635" s="20" t="s">
        <v>187</v>
      </c>
      <c r="B635" s="19" t="s">
        <v>215</v>
      </c>
      <c r="C635" s="19" t="s">
        <v>221</v>
      </c>
      <c r="D635" s="20"/>
      <c r="E635" s="41" t="s">
        <v>493</v>
      </c>
      <c r="F635" s="42">
        <f>F637+F636</f>
        <v>1600</v>
      </c>
      <c r="G635" s="42">
        <f>G637+G636</f>
        <v>724.6</v>
      </c>
      <c r="H635" s="87">
        <f t="shared" si="167"/>
        <v>45.287500000000001</v>
      </c>
      <c r="I635" s="1"/>
    </row>
    <row r="636" spans="1:9" ht="63.75" outlineLevel="6" x14ac:dyDescent="0.25">
      <c r="A636" s="21" t="s">
        <v>187</v>
      </c>
      <c r="B636" s="22" t="s">
        <v>215</v>
      </c>
      <c r="C636" s="22" t="s">
        <v>221</v>
      </c>
      <c r="D636" s="21">
        <v>100</v>
      </c>
      <c r="E636" s="23" t="s">
        <v>281</v>
      </c>
      <c r="F636" s="24">
        <v>500</v>
      </c>
      <c r="G636" s="24">
        <v>166.6</v>
      </c>
      <c r="H636" s="87">
        <f t="shared" si="167"/>
        <v>33.32</v>
      </c>
      <c r="I636" s="1"/>
    </row>
    <row r="637" spans="1:9" ht="25.5" outlineLevel="7" x14ac:dyDescent="0.25">
      <c r="A637" s="21">
        <v>804</v>
      </c>
      <c r="B637" s="22" t="s">
        <v>215</v>
      </c>
      <c r="C637" s="22" t="s">
        <v>221</v>
      </c>
      <c r="D637" s="21" t="s">
        <v>7</v>
      </c>
      <c r="E637" s="23" t="s">
        <v>282</v>
      </c>
      <c r="F637" s="24">
        <v>1100</v>
      </c>
      <c r="G637" s="24">
        <v>558</v>
      </c>
      <c r="H637" s="87">
        <f t="shared" si="167"/>
        <v>50.727272727272734</v>
      </c>
      <c r="I637" s="1"/>
    </row>
    <row r="638" spans="1:9" ht="25.5" outlineLevel="7" x14ac:dyDescent="0.25">
      <c r="A638" s="20" t="s">
        <v>187</v>
      </c>
      <c r="B638" s="19" t="s">
        <v>215</v>
      </c>
      <c r="C638" s="19" t="s">
        <v>854</v>
      </c>
      <c r="D638" s="20"/>
      <c r="E638" s="41" t="s">
        <v>871</v>
      </c>
      <c r="F638" s="24">
        <f>F641+F643+F639</f>
        <v>2020</v>
      </c>
      <c r="G638" s="24">
        <f t="shared" ref="G638" si="178">G641+G643+G639</f>
        <v>54.2</v>
      </c>
      <c r="H638" s="87">
        <f t="shared" si="167"/>
        <v>2.6831683168316833</v>
      </c>
      <c r="I638" s="1"/>
    </row>
    <row r="639" spans="1:9" ht="51" customHeight="1" outlineLevel="7" x14ac:dyDescent="0.25">
      <c r="A639" s="20">
        <v>804</v>
      </c>
      <c r="B639" s="19" t="s">
        <v>215</v>
      </c>
      <c r="C639" s="19" t="s">
        <v>867</v>
      </c>
      <c r="D639" s="20"/>
      <c r="E639" s="41" t="s">
        <v>868</v>
      </c>
      <c r="F639" s="24">
        <f>F640</f>
        <v>300</v>
      </c>
      <c r="G639" s="24">
        <f t="shared" ref="G639" si="179">G640</f>
        <v>0</v>
      </c>
      <c r="H639" s="87">
        <f t="shared" si="167"/>
        <v>0</v>
      </c>
      <c r="I639" s="1"/>
    </row>
    <row r="640" spans="1:9" ht="25.5" outlineLevel="7" x14ac:dyDescent="0.25">
      <c r="A640" s="20">
        <v>804</v>
      </c>
      <c r="B640" s="19" t="s">
        <v>215</v>
      </c>
      <c r="C640" s="19" t="s">
        <v>867</v>
      </c>
      <c r="D640" s="20">
        <v>200</v>
      </c>
      <c r="E640" s="25" t="s">
        <v>282</v>
      </c>
      <c r="F640" s="24">
        <v>300</v>
      </c>
      <c r="G640" s="24">
        <v>0</v>
      </c>
      <c r="H640" s="87">
        <f t="shared" si="167"/>
        <v>0</v>
      </c>
      <c r="I640" s="1"/>
    </row>
    <row r="641" spans="1:9" ht="38.25" outlineLevel="7" x14ac:dyDescent="0.25">
      <c r="A641" s="20" t="s">
        <v>187</v>
      </c>
      <c r="B641" s="19" t="s">
        <v>215</v>
      </c>
      <c r="C641" s="19" t="s">
        <v>855</v>
      </c>
      <c r="D641" s="20"/>
      <c r="E641" s="41" t="s">
        <v>856</v>
      </c>
      <c r="F641" s="24">
        <f>F642</f>
        <v>1620</v>
      </c>
      <c r="G641" s="24">
        <f t="shared" ref="G641" si="180">G642</f>
        <v>54.2</v>
      </c>
      <c r="H641" s="87">
        <f t="shared" si="167"/>
        <v>3.3456790123456792</v>
      </c>
      <c r="I641" s="1"/>
    </row>
    <row r="642" spans="1:9" ht="25.5" outlineLevel="7" x14ac:dyDescent="0.25">
      <c r="A642" s="20" t="s">
        <v>187</v>
      </c>
      <c r="B642" s="19" t="s">
        <v>215</v>
      </c>
      <c r="C642" s="19" t="s">
        <v>855</v>
      </c>
      <c r="D642" s="20">
        <v>200</v>
      </c>
      <c r="E642" s="25" t="s">
        <v>282</v>
      </c>
      <c r="F642" s="24">
        <f>320+1300</f>
        <v>1620</v>
      </c>
      <c r="G642" s="24">
        <v>54.2</v>
      </c>
      <c r="H642" s="87">
        <f t="shared" si="167"/>
        <v>3.3456790123456792</v>
      </c>
      <c r="I642" s="1"/>
    </row>
    <row r="643" spans="1:9" ht="38.25" outlineLevel="7" x14ac:dyDescent="0.25">
      <c r="A643" s="20" t="s">
        <v>187</v>
      </c>
      <c r="B643" s="19" t="s">
        <v>215</v>
      </c>
      <c r="C643" s="19" t="s">
        <v>858</v>
      </c>
      <c r="D643" s="20"/>
      <c r="E643" s="41" t="s">
        <v>857</v>
      </c>
      <c r="F643" s="24">
        <f>F644</f>
        <v>100</v>
      </c>
      <c r="G643" s="24">
        <f t="shared" ref="G643" si="181">G644</f>
        <v>0</v>
      </c>
      <c r="H643" s="87">
        <f t="shared" si="167"/>
        <v>0</v>
      </c>
      <c r="I643" s="1"/>
    </row>
    <row r="644" spans="1:9" ht="25.5" outlineLevel="7" x14ac:dyDescent="0.25">
      <c r="A644" s="20" t="s">
        <v>187</v>
      </c>
      <c r="B644" s="19" t="s">
        <v>215</v>
      </c>
      <c r="C644" s="19" t="s">
        <v>858</v>
      </c>
      <c r="D644" s="20">
        <v>200</v>
      </c>
      <c r="E644" s="25" t="s">
        <v>282</v>
      </c>
      <c r="F644" s="24">
        <v>100</v>
      </c>
      <c r="G644" s="24">
        <v>0</v>
      </c>
      <c r="H644" s="87">
        <f t="shared" si="167"/>
        <v>0</v>
      </c>
      <c r="I644" s="1"/>
    </row>
    <row r="645" spans="1:9" ht="25.5" outlineLevel="4" x14ac:dyDescent="0.25">
      <c r="A645" s="20" t="s">
        <v>187</v>
      </c>
      <c r="B645" s="19" t="s">
        <v>215</v>
      </c>
      <c r="C645" s="19" t="s">
        <v>222</v>
      </c>
      <c r="D645" s="20"/>
      <c r="E645" s="41" t="s">
        <v>496</v>
      </c>
      <c r="F645" s="42">
        <f t="shared" ref="F645:G646" si="182">F646</f>
        <v>3396.9</v>
      </c>
      <c r="G645" s="42">
        <f t="shared" si="182"/>
        <v>1083.7</v>
      </c>
      <c r="H645" s="87">
        <f t="shared" si="167"/>
        <v>31.90261709205452</v>
      </c>
      <c r="I645" s="1"/>
    </row>
    <row r="646" spans="1:9" ht="25.5" outlineLevel="5" x14ac:dyDescent="0.25">
      <c r="A646" s="20" t="s">
        <v>187</v>
      </c>
      <c r="B646" s="19" t="s">
        <v>215</v>
      </c>
      <c r="C646" s="19" t="s">
        <v>223</v>
      </c>
      <c r="D646" s="20"/>
      <c r="E646" s="41" t="s">
        <v>497</v>
      </c>
      <c r="F646" s="42">
        <f>F647</f>
        <v>3396.9</v>
      </c>
      <c r="G646" s="42">
        <f t="shared" si="182"/>
        <v>1083.7</v>
      </c>
      <c r="H646" s="87">
        <f t="shared" si="167"/>
        <v>31.90261709205452</v>
      </c>
      <c r="I646" s="1"/>
    </row>
    <row r="647" spans="1:9" ht="25.5" outlineLevel="6" x14ac:dyDescent="0.25">
      <c r="A647" s="20" t="s">
        <v>187</v>
      </c>
      <c r="B647" s="19" t="s">
        <v>215</v>
      </c>
      <c r="C647" s="19" t="s">
        <v>224</v>
      </c>
      <c r="D647" s="20"/>
      <c r="E647" s="41" t="s">
        <v>498</v>
      </c>
      <c r="F647" s="42">
        <f>F648+F649+F650</f>
        <v>3396.9</v>
      </c>
      <c r="G647" s="42">
        <f>G648+G649+G650</f>
        <v>1083.7</v>
      </c>
      <c r="H647" s="87">
        <f t="shared" si="167"/>
        <v>31.90261709205452</v>
      </c>
      <c r="I647" s="1"/>
    </row>
    <row r="648" spans="1:9" ht="63.75" outlineLevel="7" x14ac:dyDescent="0.25">
      <c r="A648" s="20" t="s">
        <v>187</v>
      </c>
      <c r="B648" s="19" t="s">
        <v>215</v>
      </c>
      <c r="C648" s="19" t="s">
        <v>224</v>
      </c>
      <c r="D648" s="20" t="s">
        <v>6</v>
      </c>
      <c r="E648" s="41" t="s">
        <v>281</v>
      </c>
      <c r="F648" s="42">
        <v>2284.9</v>
      </c>
      <c r="G648" s="42">
        <v>827.1</v>
      </c>
      <c r="H648" s="87">
        <f t="shared" si="167"/>
        <v>36.198520723007569</v>
      </c>
      <c r="I648" s="1"/>
    </row>
    <row r="649" spans="1:9" ht="25.5" outlineLevel="7" x14ac:dyDescent="0.25">
      <c r="A649" s="20" t="s">
        <v>187</v>
      </c>
      <c r="B649" s="19" t="s">
        <v>215</v>
      </c>
      <c r="C649" s="19" t="s">
        <v>224</v>
      </c>
      <c r="D649" s="20" t="s">
        <v>7</v>
      </c>
      <c r="E649" s="41" t="s">
        <v>282</v>
      </c>
      <c r="F649" s="42">
        <v>942</v>
      </c>
      <c r="G649" s="42">
        <v>235.4</v>
      </c>
      <c r="H649" s="87">
        <f t="shared" si="167"/>
        <v>24.989384288747345</v>
      </c>
      <c r="I649" s="1"/>
    </row>
    <row r="650" spans="1:9" outlineLevel="7" x14ac:dyDescent="0.25">
      <c r="A650" s="20" t="s">
        <v>187</v>
      </c>
      <c r="B650" s="19" t="s">
        <v>215</v>
      </c>
      <c r="C650" s="19" t="s">
        <v>224</v>
      </c>
      <c r="D650" s="20">
        <v>800</v>
      </c>
      <c r="E650" s="41" t="s">
        <v>283</v>
      </c>
      <c r="F650" s="42">
        <v>170</v>
      </c>
      <c r="G650" s="42">
        <v>21.2</v>
      </c>
      <c r="H650" s="87">
        <f t="shared" si="167"/>
        <v>12.470588235294116</v>
      </c>
      <c r="I650" s="1"/>
    </row>
    <row r="651" spans="1:9" ht="38.25" outlineLevel="3" x14ac:dyDescent="0.25">
      <c r="A651" s="20" t="s">
        <v>187</v>
      </c>
      <c r="B651" s="19" t="s">
        <v>215</v>
      </c>
      <c r="C651" s="19" t="s">
        <v>132</v>
      </c>
      <c r="D651" s="20"/>
      <c r="E651" s="41" t="s">
        <v>678</v>
      </c>
      <c r="F651" s="42">
        <f t="shared" ref="F651:G654" si="183">F652</f>
        <v>70</v>
      </c>
      <c r="G651" s="42">
        <f t="shared" si="183"/>
        <v>26.6</v>
      </c>
      <c r="H651" s="87">
        <f t="shared" si="167"/>
        <v>38</v>
      </c>
      <c r="I651" s="1"/>
    </row>
    <row r="652" spans="1:9" ht="25.5" outlineLevel="4" x14ac:dyDescent="0.25">
      <c r="A652" s="20" t="s">
        <v>187</v>
      </c>
      <c r="B652" s="19" t="s">
        <v>215</v>
      </c>
      <c r="C652" s="19" t="s">
        <v>141</v>
      </c>
      <c r="D652" s="20"/>
      <c r="E652" s="41" t="s">
        <v>419</v>
      </c>
      <c r="F652" s="42">
        <f t="shared" si="183"/>
        <v>70</v>
      </c>
      <c r="G652" s="42">
        <f t="shared" si="183"/>
        <v>26.6</v>
      </c>
      <c r="H652" s="87">
        <f t="shared" si="167"/>
        <v>38</v>
      </c>
      <c r="I652" s="1"/>
    </row>
    <row r="653" spans="1:9" ht="38.25" outlineLevel="5" x14ac:dyDescent="0.25">
      <c r="A653" s="20" t="s">
        <v>187</v>
      </c>
      <c r="B653" s="19" t="s">
        <v>215</v>
      </c>
      <c r="C653" s="19" t="s">
        <v>188</v>
      </c>
      <c r="D653" s="20"/>
      <c r="E653" s="41" t="s">
        <v>459</v>
      </c>
      <c r="F653" s="42">
        <f t="shared" si="183"/>
        <v>70</v>
      </c>
      <c r="G653" s="42">
        <f t="shared" si="183"/>
        <v>26.6</v>
      </c>
      <c r="H653" s="87">
        <f t="shared" si="167"/>
        <v>38</v>
      </c>
      <c r="I653" s="1"/>
    </row>
    <row r="654" spans="1:9" ht="25.5" outlineLevel="6" x14ac:dyDescent="0.25">
      <c r="A654" s="20" t="s">
        <v>187</v>
      </c>
      <c r="B654" s="19" t="s">
        <v>215</v>
      </c>
      <c r="C654" s="19" t="s">
        <v>189</v>
      </c>
      <c r="D654" s="20"/>
      <c r="E654" s="41" t="s">
        <v>460</v>
      </c>
      <c r="F654" s="42">
        <f t="shared" si="183"/>
        <v>70</v>
      </c>
      <c r="G654" s="42">
        <f t="shared" si="183"/>
        <v>26.6</v>
      </c>
      <c r="H654" s="87">
        <f t="shared" si="167"/>
        <v>38</v>
      </c>
      <c r="I654" s="1"/>
    </row>
    <row r="655" spans="1:9" ht="63.75" outlineLevel="7" x14ac:dyDescent="0.25">
      <c r="A655" s="20" t="s">
        <v>187</v>
      </c>
      <c r="B655" s="19" t="s">
        <v>215</v>
      </c>
      <c r="C655" s="19" t="s">
        <v>189</v>
      </c>
      <c r="D655" s="20">
        <v>100</v>
      </c>
      <c r="E655" s="41" t="s">
        <v>281</v>
      </c>
      <c r="F655" s="42">
        <v>70</v>
      </c>
      <c r="G655" s="42">
        <v>26.6</v>
      </c>
      <c r="H655" s="87">
        <f t="shared" si="167"/>
        <v>38</v>
      </c>
    </row>
    <row r="656" spans="1:9" s="3" customFormat="1" ht="25.5" x14ac:dyDescent="0.25">
      <c r="A656" s="37" t="s">
        <v>225</v>
      </c>
      <c r="B656" s="38"/>
      <c r="C656" s="38"/>
      <c r="D656" s="37"/>
      <c r="E656" s="39" t="s">
        <v>685</v>
      </c>
      <c r="F656" s="40">
        <f t="shared" ref="F656:G660" si="184">F657</f>
        <v>1403.2</v>
      </c>
      <c r="G656" s="40">
        <f t="shared" si="184"/>
        <v>566.30000000000007</v>
      </c>
      <c r="H656" s="36">
        <f t="shared" si="167"/>
        <v>40.357753705815277</v>
      </c>
      <c r="I656" s="15"/>
    </row>
    <row r="657" spans="1:8" outlineLevel="1" x14ac:dyDescent="0.25">
      <c r="A657" s="20" t="s">
        <v>225</v>
      </c>
      <c r="B657" s="19" t="s">
        <v>1</v>
      </c>
      <c r="C657" s="19"/>
      <c r="D657" s="20"/>
      <c r="E657" s="41" t="s">
        <v>228</v>
      </c>
      <c r="F657" s="42">
        <f t="shared" si="184"/>
        <v>1403.2</v>
      </c>
      <c r="G657" s="42">
        <f t="shared" si="184"/>
        <v>566.30000000000007</v>
      </c>
      <c r="H657" s="87">
        <f t="shared" si="167"/>
        <v>40.357753705815277</v>
      </c>
    </row>
    <row r="658" spans="1:8" ht="38.25" outlineLevel="2" x14ac:dyDescent="0.25">
      <c r="A658" s="20" t="s">
        <v>225</v>
      </c>
      <c r="B658" s="19" t="s">
        <v>2</v>
      </c>
      <c r="C658" s="19"/>
      <c r="D658" s="20"/>
      <c r="E658" s="41" t="s">
        <v>237</v>
      </c>
      <c r="F658" s="42">
        <f t="shared" si="184"/>
        <v>1403.2</v>
      </c>
      <c r="G658" s="42">
        <f t="shared" si="184"/>
        <v>566.30000000000007</v>
      </c>
      <c r="H658" s="87">
        <f t="shared" ref="H658:H663" si="185">G658/F658*100</f>
        <v>40.357753705815277</v>
      </c>
    </row>
    <row r="659" spans="1:8" outlineLevel="3" x14ac:dyDescent="0.25">
      <c r="A659" s="20" t="s">
        <v>225</v>
      </c>
      <c r="B659" s="19" t="s">
        <v>2</v>
      </c>
      <c r="C659" s="19" t="s">
        <v>3</v>
      </c>
      <c r="D659" s="20"/>
      <c r="E659" s="41" t="s">
        <v>238</v>
      </c>
      <c r="F659" s="42">
        <f t="shared" si="184"/>
        <v>1403.2</v>
      </c>
      <c r="G659" s="42">
        <f t="shared" si="184"/>
        <v>566.30000000000007</v>
      </c>
      <c r="H659" s="87">
        <f t="shared" si="185"/>
        <v>40.357753705815277</v>
      </c>
    </row>
    <row r="660" spans="1:8" ht="38.25" outlineLevel="4" x14ac:dyDescent="0.25">
      <c r="A660" s="20" t="s">
        <v>225</v>
      </c>
      <c r="B660" s="19" t="s">
        <v>2</v>
      </c>
      <c r="C660" s="19" t="s">
        <v>4</v>
      </c>
      <c r="D660" s="20"/>
      <c r="E660" s="41" t="s">
        <v>279</v>
      </c>
      <c r="F660" s="42">
        <f t="shared" si="184"/>
        <v>1403.2</v>
      </c>
      <c r="G660" s="42">
        <f t="shared" si="184"/>
        <v>566.30000000000007</v>
      </c>
      <c r="H660" s="87">
        <f t="shared" si="185"/>
        <v>40.357753705815277</v>
      </c>
    </row>
    <row r="661" spans="1:8" ht="25.5" outlineLevel="6" x14ac:dyDescent="0.25">
      <c r="A661" s="20" t="s">
        <v>225</v>
      </c>
      <c r="B661" s="19" t="s">
        <v>2</v>
      </c>
      <c r="C661" s="19" t="s">
        <v>226</v>
      </c>
      <c r="D661" s="20"/>
      <c r="E661" s="41" t="s">
        <v>685</v>
      </c>
      <c r="F661" s="42">
        <f>F662+F663</f>
        <v>1403.2</v>
      </c>
      <c r="G661" s="42">
        <f>G662+G663</f>
        <v>566.30000000000007</v>
      </c>
      <c r="H661" s="87">
        <f t="shared" si="185"/>
        <v>40.357753705815277</v>
      </c>
    </row>
    <row r="662" spans="1:8" ht="63.75" outlineLevel="7" x14ac:dyDescent="0.25">
      <c r="A662" s="48" t="s">
        <v>225</v>
      </c>
      <c r="B662" s="49" t="s">
        <v>2</v>
      </c>
      <c r="C662" s="49" t="s">
        <v>226</v>
      </c>
      <c r="D662" s="48" t="s">
        <v>6</v>
      </c>
      <c r="E662" s="50" t="s">
        <v>281</v>
      </c>
      <c r="F662" s="51">
        <v>1402.2</v>
      </c>
      <c r="G662" s="51">
        <v>566.1</v>
      </c>
      <c r="H662" s="87">
        <f t="shared" si="185"/>
        <v>40.372272143774069</v>
      </c>
    </row>
    <row r="663" spans="1:8" ht="28.5" customHeight="1" x14ac:dyDescent="0.25">
      <c r="A663" s="52" t="s">
        <v>225</v>
      </c>
      <c r="B663" s="53" t="s">
        <v>2</v>
      </c>
      <c r="C663" s="53" t="s">
        <v>226</v>
      </c>
      <c r="D663" s="52">
        <v>200</v>
      </c>
      <c r="E663" s="54" t="s">
        <v>282</v>
      </c>
      <c r="F663" s="55">
        <v>1</v>
      </c>
      <c r="G663" s="55">
        <v>0.2</v>
      </c>
      <c r="H663" s="87">
        <f t="shared" si="185"/>
        <v>20</v>
      </c>
    </row>
    <row r="664" spans="1:8" ht="12.75" customHeight="1" x14ac:dyDescent="0.25">
      <c r="A664" s="28"/>
      <c r="B664" s="56"/>
      <c r="C664" s="56"/>
      <c r="D664" s="28"/>
      <c r="E664" s="28"/>
      <c r="F664" s="29"/>
      <c r="G664" s="29"/>
      <c r="H664" s="80" t="s">
        <v>842</v>
      </c>
    </row>
    <row r="665" spans="1:8" ht="15.2" customHeight="1" x14ac:dyDescent="0.25">
      <c r="E665" s="126"/>
      <c r="F665" s="127"/>
      <c r="G665" s="127"/>
      <c r="H665" s="127"/>
    </row>
    <row r="666" spans="1:8" x14ac:dyDescent="0.25">
      <c r="F666" s="57"/>
      <c r="G666" s="57"/>
      <c r="H666" s="57"/>
    </row>
    <row r="667" spans="1:8" x14ac:dyDescent="0.25">
      <c r="F667" s="57"/>
      <c r="G667" s="57"/>
      <c r="H667" s="57"/>
    </row>
  </sheetData>
  <mergeCells count="22">
    <mergeCell ref="E13:H13"/>
    <mergeCell ref="F11:H11"/>
    <mergeCell ref="E665:H665"/>
    <mergeCell ref="A14:A15"/>
    <mergeCell ref="B14:B15"/>
    <mergeCell ref="C14:C15"/>
    <mergeCell ref="D14:D15"/>
    <mergeCell ref="E14:E15"/>
    <mergeCell ref="F14:H14"/>
    <mergeCell ref="F15:F16"/>
    <mergeCell ref="G15:G16"/>
    <mergeCell ref="H15:H16"/>
    <mergeCell ref="G8:I8"/>
    <mergeCell ref="A12:H12"/>
    <mergeCell ref="F10:H10"/>
    <mergeCell ref="F9:H9"/>
    <mergeCell ref="G1:I1"/>
    <mergeCell ref="G2:I2"/>
    <mergeCell ref="G3:I3"/>
    <mergeCell ref="G5:I5"/>
    <mergeCell ref="G6:I6"/>
    <mergeCell ref="G7:I7"/>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5ведомственная</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User2024</cp:lastModifiedBy>
  <cp:lastPrinted>2025-07-11T06:33:09Z</cp:lastPrinted>
  <dcterms:created xsi:type="dcterms:W3CDTF">2019-07-11T08:02:15Z</dcterms:created>
  <dcterms:modified xsi:type="dcterms:W3CDTF">2025-07-18T10:31:28Z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